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PPMC 03\Documents\CY 2023 FILES\BMR 2023\"/>
    </mc:Choice>
  </mc:AlternateContent>
  <xr:revisionPtr revIDLastSave="0" documentId="13_ncr:1_{C475832B-38CB-41F3-9285-7F1E83445298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LRC BMR 2023" sheetId="3" r:id="rId1"/>
    <sheet name="PPMC BMR 2023 after realignment" sheetId="2" r:id="rId2"/>
    <sheet name="Savings from procurement" sheetId="1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0" hidden="1">#REF!</definedName>
    <definedName name="_xlnm._FilterDatabase" localSheetId="1" hidden="1">#REF!</definedName>
    <definedName name="_xlnm._FilterDatabase" hidden="1">#REF!</definedName>
    <definedName name="asa" localSheetId="0" hidden="1">#REF!</definedName>
    <definedName name="asa" localSheetId="1" hidden="1">#REF!</definedName>
    <definedName name="asa" hidden="1">#REF!</definedName>
    <definedName name="FDF">[1]list!$D$1:$D$65536</definedName>
    <definedName name="FrequencyList">[2]wtax!$M$2:$M$3</definedName>
    <definedName name="joan" localSheetId="0">[3]Accumulator!#REF!</definedName>
    <definedName name="joan" localSheetId="1">[3]Accumulator!#REF!</definedName>
    <definedName name="joan">[3]Accumulator!#REF!</definedName>
    <definedName name="JR_PAGE_ANCHOR_0_1" localSheetId="0">#REF!</definedName>
    <definedName name="JR_PAGE_ANCHOR_0_1" localSheetId="1">#REF!</definedName>
    <definedName name="JR_PAGE_ANCHOR_0_1">#REF!</definedName>
    <definedName name="june16" localSheetId="0">#REF!</definedName>
    <definedName name="june16" localSheetId="1">#REF!</definedName>
    <definedName name="june16">#REF!</definedName>
    <definedName name="List">[4]list!$C$1:$C$65536</definedName>
    <definedName name="MonthList">'[5]14'!$O$2:$O$13</definedName>
    <definedName name="PAYROLLPERIOD" localSheetId="0">#REF!</definedName>
    <definedName name="PAYROLLPERIOD" localSheetId="1">#REF!</definedName>
    <definedName name="PAYROLLPERIOD">#REF!</definedName>
    <definedName name="PAYROLLPERIOD2" localSheetId="0">#REF!</definedName>
    <definedName name="PAYROLLPERIOD2" localSheetId="1">#REF!</definedName>
    <definedName name="PAYROLLPERIOD2">#REF!</definedName>
    <definedName name="Period">'[2]List of Period'!$C$1:$C$65536</definedName>
    <definedName name="_xlnm.Print_Area" localSheetId="0">'LRC BMR 2023'!$A$1:$W$60</definedName>
    <definedName name="_xlnm.Print_Area" localSheetId="1">'PPMC BMR 2023 after realignment'!$A$1:$V$209</definedName>
    <definedName name="_xlnm.Print_Area">#REF!</definedName>
    <definedName name="_xlnm.Print_Titles" localSheetId="0">'LRC BMR 2023'!$1:$3</definedName>
    <definedName name="_xlnm.Print_Titles" localSheetId="1">'PPMC BMR 2023 after realignment'!$5:$6</definedName>
    <definedName name="TaxStatusList">[2]wtax!$K$2:$K$11</definedName>
    <definedName name="YearList">'[5]14'!$Q$2:$Q$13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351" i="1" l="1"/>
  <c r="AL351" i="1" s="1"/>
  <c r="AL352" i="1" s="1"/>
  <c r="AK351" i="1"/>
  <c r="AL350" i="1"/>
  <c r="AK350" i="1"/>
  <c r="AK352" i="1" s="1"/>
  <c r="AM351" i="1" l="1"/>
  <c r="AM350" i="1"/>
  <c r="AM352" i="1" l="1"/>
  <c r="B52" i="3" l="1"/>
  <c r="Y40" i="3"/>
  <c r="Y41" i="3" s="1"/>
  <c r="V40" i="3"/>
  <c r="U40" i="3"/>
  <c r="T40" i="3"/>
  <c r="T41" i="3" s="1"/>
  <c r="R40" i="3"/>
  <c r="R41" i="3" s="1"/>
  <c r="Q40" i="3"/>
  <c r="P40" i="3"/>
  <c r="O40" i="3"/>
  <c r="N40" i="3"/>
  <c r="M40" i="3"/>
  <c r="L40" i="3"/>
  <c r="K40" i="3"/>
  <c r="K41" i="3" s="1"/>
  <c r="J40" i="3"/>
  <c r="I40" i="3"/>
  <c r="H40" i="3"/>
  <c r="G40" i="3"/>
  <c r="D40" i="3"/>
  <c r="C40" i="3"/>
  <c r="E39" i="3"/>
  <c r="F39" i="3" s="1"/>
  <c r="W39" i="3" s="1"/>
  <c r="S38" i="3"/>
  <c r="W38" i="3" s="1"/>
  <c r="F38" i="3"/>
  <c r="S37" i="3"/>
  <c r="F37" i="3"/>
  <c r="W37" i="3" s="1"/>
  <c r="S36" i="3"/>
  <c r="W36" i="3" s="1"/>
  <c r="E35" i="3"/>
  <c r="F35" i="3" s="1"/>
  <c r="W35" i="3" s="1"/>
  <c r="E34" i="3"/>
  <c r="E33" i="3"/>
  <c r="S32" i="3"/>
  <c r="E32" i="3"/>
  <c r="W32" i="3" s="1"/>
  <c r="S31" i="3"/>
  <c r="E31" i="3"/>
  <c r="F31" i="3" s="1"/>
  <c r="W31" i="3" s="1"/>
  <c r="S30" i="3"/>
  <c r="E30" i="3"/>
  <c r="F30" i="3" s="1"/>
  <c r="S29" i="3"/>
  <c r="E29" i="3"/>
  <c r="F29" i="3" s="1"/>
  <c r="S28" i="3"/>
  <c r="W28" i="3" s="1"/>
  <c r="S27" i="3"/>
  <c r="E27" i="3"/>
  <c r="F27" i="3" s="1"/>
  <c r="V24" i="3"/>
  <c r="U24" i="3"/>
  <c r="U41" i="3" s="1"/>
  <c r="T24" i="3"/>
  <c r="R24" i="3"/>
  <c r="P24" i="3"/>
  <c r="P41" i="3" s="1"/>
  <c r="O24" i="3"/>
  <c r="M24" i="3"/>
  <c r="M41" i="3" s="1"/>
  <c r="L24" i="3"/>
  <c r="K24" i="3"/>
  <c r="J24" i="3"/>
  <c r="H24" i="3"/>
  <c r="H41" i="3" s="1"/>
  <c r="G24" i="3"/>
  <c r="C24" i="3"/>
  <c r="S23" i="3"/>
  <c r="Z23" i="3" s="1"/>
  <c r="Q23" i="3"/>
  <c r="Q24" i="3" s="1"/>
  <c r="Q41" i="3" s="1"/>
  <c r="I23" i="3"/>
  <c r="E23" i="3"/>
  <c r="F23" i="3" s="1"/>
  <c r="S22" i="3"/>
  <c r="F22" i="3"/>
  <c r="E22" i="3"/>
  <c r="S21" i="3"/>
  <c r="F21" i="3"/>
  <c r="W21" i="3" s="1"/>
  <c r="S20" i="3"/>
  <c r="D20" i="3"/>
  <c r="D24" i="3" s="1"/>
  <c r="S19" i="3"/>
  <c r="Z18" i="3" s="1"/>
  <c r="E19" i="3"/>
  <c r="F19" i="3" s="1"/>
  <c r="W19" i="3" s="1"/>
  <c r="S18" i="3"/>
  <c r="E18" i="3"/>
  <c r="F18" i="3" s="1"/>
  <c r="W18" i="3" s="1"/>
  <c r="S17" i="3"/>
  <c r="E17" i="3"/>
  <c r="F17" i="3" s="1"/>
  <c r="W17" i="3" s="1"/>
  <c r="Z16" i="3"/>
  <c r="S16" i="3"/>
  <c r="AA16" i="3" s="1"/>
  <c r="E16" i="3"/>
  <c r="F16" i="3" s="1"/>
  <c r="W16" i="3" s="1"/>
  <c r="F15" i="3"/>
  <c r="S14" i="3"/>
  <c r="Z14" i="3" s="1"/>
  <c r="E14" i="3"/>
  <c r="F14" i="3" s="1"/>
  <c r="W14" i="3" s="1"/>
  <c r="S13" i="3"/>
  <c r="F13" i="3"/>
  <c r="W13" i="3" s="1"/>
  <c r="E13" i="3"/>
  <c r="S12" i="3"/>
  <c r="E12" i="3"/>
  <c r="F12" i="3" s="1"/>
  <c r="W12" i="3" s="1"/>
  <c r="S11" i="3"/>
  <c r="E11" i="3"/>
  <c r="Z11" i="3" s="1"/>
  <c r="S9" i="3"/>
  <c r="N9" i="3"/>
  <c r="N24" i="3" s="1"/>
  <c r="I9" i="3"/>
  <c r="I24" i="3" s="1"/>
  <c r="I41" i="3" s="1"/>
  <c r="E9" i="3"/>
  <c r="C8" i="2"/>
  <c r="G8" i="2" s="1"/>
  <c r="J8" i="2"/>
  <c r="L8" i="2"/>
  <c r="M8" i="2"/>
  <c r="N8" i="2"/>
  <c r="X8" i="2"/>
  <c r="G9" i="2"/>
  <c r="M9" i="2"/>
  <c r="N9" i="2"/>
  <c r="P9" i="2"/>
  <c r="X9" i="2"/>
  <c r="C10" i="2"/>
  <c r="G10" i="2" s="1"/>
  <c r="O10" i="2" s="1"/>
  <c r="M10" i="2"/>
  <c r="N10" i="2"/>
  <c r="X10" i="2"/>
  <c r="C11" i="2"/>
  <c r="G11" i="2" s="1"/>
  <c r="O11" i="2" s="1"/>
  <c r="M11" i="2"/>
  <c r="N11" i="2"/>
  <c r="X11" i="2"/>
  <c r="G12" i="2"/>
  <c r="O12" i="2" s="1"/>
  <c r="M12" i="2"/>
  <c r="N12" i="2"/>
  <c r="P12" i="2"/>
  <c r="R12" i="2" s="1"/>
  <c r="X12" i="2"/>
  <c r="C13" i="2"/>
  <c r="G13" i="2" s="1"/>
  <c r="O13" i="2" s="1"/>
  <c r="S13" i="2" s="1"/>
  <c r="U13" i="2" s="1"/>
  <c r="M13" i="2"/>
  <c r="N13" i="2"/>
  <c r="X13" i="2"/>
  <c r="C14" i="2"/>
  <c r="P14" i="2" s="1"/>
  <c r="R14" i="2" s="1"/>
  <c r="M14" i="2"/>
  <c r="N14" i="2"/>
  <c r="X14" i="2"/>
  <c r="C15" i="2"/>
  <c r="G15" i="2" s="1"/>
  <c r="O15" i="2" s="1"/>
  <c r="L15" i="2"/>
  <c r="M15" i="2"/>
  <c r="N15" i="2"/>
  <c r="X15" i="2"/>
  <c r="C16" i="2"/>
  <c r="P16" i="2" s="1"/>
  <c r="R16" i="2" s="1"/>
  <c r="L16" i="2"/>
  <c r="N16" i="2" s="1"/>
  <c r="M16" i="2"/>
  <c r="X16" i="2"/>
  <c r="C17" i="2"/>
  <c r="G17" i="2" s="1"/>
  <c r="M17" i="2"/>
  <c r="N17" i="2"/>
  <c r="X17" i="2"/>
  <c r="C18" i="2"/>
  <c r="P18" i="2" s="1"/>
  <c r="R18" i="2" s="1"/>
  <c r="L18" i="2"/>
  <c r="N18" i="2" s="1"/>
  <c r="M18" i="2"/>
  <c r="X18" i="2"/>
  <c r="G19" i="2"/>
  <c r="L19" i="2"/>
  <c r="N19" i="2" s="1"/>
  <c r="M19" i="2"/>
  <c r="P19" i="2"/>
  <c r="R19" i="2" s="1"/>
  <c r="X19" i="2"/>
  <c r="C20" i="2"/>
  <c r="P20" i="2" s="1"/>
  <c r="R20" i="2" s="1"/>
  <c r="M20" i="2"/>
  <c r="N20" i="2"/>
  <c r="X20" i="2"/>
  <c r="G21" i="2"/>
  <c r="M21" i="2"/>
  <c r="N21" i="2"/>
  <c r="P21" i="2"/>
  <c r="R21" i="2" s="1"/>
  <c r="X21" i="2"/>
  <c r="G22" i="2"/>
  <c r="M22" i="2"/>
  <c r="N22" i="2"/>
  <c r="O22" i="2"/>
  <c r="P22" i="2"/>
  <c r="R22" i="2" s="1"/>
  <c r="U22" i="2"/>
  <c r="X22" i="2"/>
  <c r="C23" i="2"/>
  <c r="G23" i="2" s="1"/>
  <c r="M23" i="2"/>
  <c r="N23" i="2"/>
  <c r="X23" i="2"/>
  <c r="G24" i="2"/>
  <c r="M24" i="2"/>
  <c r="N24" i="2"/>
  <c r="O24" i="2"/>
  <c r="S24" i="2" s="1"/>
  <c r="U24" i="2" s="1"/>
  <c r="P24" i="2"/>
  <c r="R24" i="2" s="1"/>
  <c r="X24" i="2"/>
  <c r="C25" i="2"/>
  <c r="P25" i="2" s="1"/>
  <c r="R25" i="2" s="1"/>
  <c r="M25" i="2"/>
  <c r="N25" i="2"/>
  <c r="X25" i="2"/>
  <c r="M26" i="2"/>
  <c r="N26" i="2"/>
  <c r="R26" i="2"/>
  <c r="X26" i="2"/>
  <c r="G27" i="2"/>
  <c r="M27" i="2"/>
  <c r="U27" i="2"/>
  <c r="X27" i="2"/>
  <c r="G28" i="2"/>
  <c r="O28" i="2" s="1"/>
  <c r="S28" i="2" s="1"/>
  <c r="U28" i="2" s="1"/>
  <c r="M28" i="2"/>
  <c r="N28" i="2"/>
  <c r="P28" i="2"/>
  <c r="R28" i="2"/>
  <c r="X28" i="2"/>
  <c r="G29" i="2"/>
  <c r="L29" i="2"/>
  <c r="N29" i="2" s="1"/>
  <c r="M29" i="2"/>
  <c r="P29" i="2"/>
  <c r="Q29" i="2"/>
  <c r="R29" i="2"/>
  <c r="T29" i="2"/>
  <c r="Y29" i="2"/>
  <c r="C30" i="2"/>
  <c r="P30" i="2" s="1"/>
  <c r="R30" i="2" s="1"/>
  <c r="M30" i="2"/>
  <c r="N30" i="2"/>
  <c r="X30" i="2"/>
  <c r="G31" i="2"/>
  <c r="O31" i="2" s="1"/>
  <c r="S31" i="2" s="1"/>
  <c r="U31" i="2" s="1"/>
  <c r="M31" i="2"/>
  <c r="N31" i="2"/>
  <c r="P31" i="2"/>
  <c r="R31" i="2"/>
  <c r="X31" i="2"/>
  <c r="D32" i="2"/>
  <c r="E32" i="2"/>
  <c r="F32" i="2"/>
  <c r="I32" i="2"/>
  <c r="J32" i="2"/>
  <c r="K32" i="2"/>
  <c r="Q32" i="2"/>
  <c r="M33" i="2"/>
  <c r="N33" i="2"/>
  <c r="G34" i="2"/>
  <c r="M34" i="2"/>
  <c r="N34" i="2"/>
  <c r="P34" i="2"/>
  <c r="R34" i="2" s="1"/>
  <c r="G35" i="2"/>
  <c r="M35" i="2"/>
  <c r="O35" i="2" s="1"/>
  <c r="S35" i="2" s="1"/>
  <c r="U35" i="2" s="1"/>
  <c r="N35" i="2"/>
  <c r="P35" i="2"/>
  <c r="R35" i="2" s="1"/>
  <c r="X35" i="2"/>
  <c r="AA35" i="2"/>
  <c r="AB35" i="2" s="1"/>
  <c r="G36" i="2"/>
  <c r="M36" i="2"/>
  <c r="N36" i="2"/>
  <c r="P36" i="2"/>
  <c r="R36" i="2" s="1"/>
  <c r="Q36" i="2"/>
  <c r="AB36" i="2"/>
  <c r="G37" i="2"/>
  <c r="M37" i="2"/>
  <c r="N37" i="2"/>
  <c r="O37" i="2"/>
  <c r="S37" i="2" s="1"/>
  <c r="U37" i="2" s="1"/>
  <c r="P37" i="2"/>
  <c r="R37" i="2" s="1"/>
  <c r="AB37" i="2"/>
  <c r="G38" i="2"/>
  <c r="O38" i="2" s="1"/>
  <c r="S38" i="2" s="1"/>
  <c r="U38" i="2" s="1"/>
  <c r="M38" i="2"/>
  <c r="N38" i="2"/>
  <c r="P38" i="2"/>
  <c r="R38" i="2" s="1"/>
  <c r="T38" i="2"/>
  <c r="Z38" i="2"/>
  <c r="G39" i="2"/>
  <c r="O39" i="2" s="1"/>
  <c r="M39" i="2"/>
  <c r="N39" i="2"/>
  <c r="P39" i="2"/>
  <c r="R39" i="2"/>
  <c r="G40" i="2"/>
  <c r="M40" i="2"/>
  <c r="N40" i="2"/>
  <c r="O40" i="2"/>
  <c r="S40" i="2" s="1"/>
  <c r="P40" i="2"/>
  <c r="R40" i="2" s="1"/>
  <c r="G41" i="2"/>
  <c r="M41" i="2"/>
  <c r="O41" i="2" s="1"/>
  <c r="S41" i="2" s="1"/>
  <c r="U41" i="2" s="1"/>
  <c r="N41" i="2"/>
  <c r="P41" i="2"/>
  <c r="R41" i="2" s="1"/>
  <c r="G42" i="2"/>
  <c r="O42" i="2" s="1"/>
  <c r="M42" i="2"/>
  <c r="N42" i="2"/>
  <c r="P42" i="2"/>
  <c r="R42" i="2" s="1"/>
  <c r="G43" i="2"/>
  <c r="O43" i="2" s="1"/>
  <c r="M43" i="2"/>
  <c r="N43" i="2"/>
  <c r="P43" i="2"/>
  <c r="R43" i="2" s="1"/>
  <c r="G44" i="2"/>
  <c r="O44" i="2" s="1"/>
  <c r="M44" i="2"/>
  <c r="N44" i="2"/>
  <c r="P44" i="2"/>
  <c r="R44" i="2"/>
  <c r="G45" i="2"/>
  <c r="M45" i="2"/>
  <c r="N45" i="2"/>
  <c r="O45" i="2"/>
  <c r="S45" i="2" s="1"/>
  <c r="U45" i="2" s="1"/>
  <c r="P45" i="2"/>
  <c r="R45" i="2" s="1"/>
  <c r="G46" i="2"/>
  <c r="O46" i="2" s="1"/>
  <c r="S46" i="2" s="1"/>
  <c r="U46" i="2" s="1"/>
  <c r="M46" i="2"/>
  <c r="N46" i="2"/>
  <c r="P46" i="2"/>
  <c r="R46" i="2" s="1"/>
  <c r="G47" i="2"/>
  <c r="O47" i="2" s="1"/>
  <c r="S47" i="2" s="1"/>
  <c r="U47" i="2" s="1"/>
  <c r="M47" i="2"/>
  <c r="N47" i="2"/>
  <c r="P47" i="2"/>
  <c r="R47" i="2" s="1"/>
  <c r="G48" i="2"/>
  <c r="M48" i="2"/>
  <c r="N48" i="2"/>
  <c r="P48" i="2"/>
  <c r="R48" i="2" s="1"/>
  <c r="G49" i="2"/>
  <c r="M49" i="2"/>
  <c r="N49" i="2"/>
  <c r="P49" i="2"/>
  <c r="R49" i="2" s="1"/>
  <c r="G50" i="2"/>
  <c r="M50" i="2"/>
  <c r="N50" i="2"/>
  <c r="P50" i="2"/>
  <c r="R50" i="2" s="1"/>
  <c r="G51" i="2"/>
  <c r="O51" i="2" s="1"/>
  <c r="M51" i="2"/>
  <c r="N51" i="2"/>
  <c r="P51" i="2"/>
  <c r="R51" i="2"/>
  <c r="G52" i="2"/>
  <c r="M52" i="2"/>
  <c r="N52" i="2"/>
  <c r="P52" i="2"/>
  <c r="R52" i="2" s="1"/>
  <c r="G53" i="2"/>
  <c r="O53" i="2" s="1"/>
  <c r="S53" i="2" s="1"/>
  <c r="U53" i="2" s="1"/>
  <c r="M53" i="2"/>
  <c r="N53" i="2"/>
  <c r="P53" i="2"/>
  <c r="R53" i="2" s="1"/>
  <c r="G54" i="2"/>
  <c r="O54" i="2" s="1"/>
  <c r="S54" i="2" s="1"/>
  <c r="U54" i="2" s="1"/>
  <c r="M54" i="2"/>
  <c r="N54" i="2"/>
  <c r="P54" i="2"/>
  <c r="R54" i="2" s="1"/>
  <c r="G55" i="2"/>
  <c r="J55" i="2"/>
  <c r="J63" i="2" s="1"/>
  <c r="N55" i="2"/>
  <c r="P55" i="2"/>
  <c r="R55" i="2" s="1"/>
  <c r="G56" i="2"/>
  <c r="O56" i="2" s="1"/>
  <c r="M56" i="2"/>
  <c r="N56" i="2"/>
  <c r="P56" i="2"/>
  <c r="R56" i="2"/>
  <c r="G57" i="2"/>
  <c r="O57" i="2" s="1"/>
  <c r="M57" i="2"/>
  <c r="N57" i="2"/>
  <c r="P57" i="2"/>
  <c r="R57" i="2" s="1"/>
  <c r="G58" i="2"/>
  <c r="M58" i="2"/>
  <c r="N58" i="2"/>
  <c r="O58" i="2"/>
  <c r="V58" i="2" s="1"/>
  <c r="P58" i="2"/>
  <c r="R58" i="2" s="1"/>
  <c r="G59" i="2"/>
  <c r="M59" i="2"/>
  <c r="N59" i="2"/>
  <c r="P59" i="2"/>
  <c r="R59" i="2" s="1"/>
  <c r="G60" i="2"/>
  <c r="O60" i="2" s="1"/>
  <c r="S60" i="2" s="1"/>
  <c r="U60" i="2" s="1"/>
  <c r="M60" i="2"/>
  <c r="N60" i="2"/>
  <c r="P60" i="2"/>
  <c r="Q60" i="2"/>
  <c r="Q63" i="2" s="1"/>
  <c r="G61" i="2"/>
  <c r="O61" i="2" s="1"/>
  <c r="S61" i="2" s="1"/>
  <c r="U61" i="2" s="1"/>
  <c r="M61" i="2"/>
  <c r="N61" i="2"/>
  <c r="P61" i="2"/>
  <c r="R61" i="2" s="1"/>
  <c r="M62" i="2"/>
  <c r="O62" i="2"/>
  <c r="S62" i="2" s="1"/>
  <c r="U62" i="2" s="1"/>
  <c r="P62" i="2"/>
  <c r="R62" i="2" s="1"/>
  <c r="C63" i="2"/>
  <c r="D63" i="2"/>
  <c r="E63" i="2"/>
  <c r="F63" i="2"/>
  <c r="F76" i="2" s="1"/>
  <c r="F90" i="2" s="1"/>
  <c r="I63" i="2"/>
  <c r="K63" i="2"/>
  <c r="L63" i="2"/>
  <c r="L76" i="2" s="1"/>
  <c r="T63" i="2"/>
  <c r="R64" i="2"/>
  <c r="S64" i="2"/>
  <c r="G65" i="2"/>
  <c r="O65" i="2" s="1"/>
  <c r="S65" i="2" s="1"/>
  <c r="M65" i="2"/>
  <c r="N65" i="2"/>
  <c r="P65" i="2"/>
  <c r="R65" i="2"/>
  <c r="G66" i="2"/>
  <c r="M66" i="2"/>
  <c r="N66" i="2"/>
  <c r="O66" i="2"/>
  <c r="S66" i="2" s="1"/>
  <c r="U66" i="2" s="1"/>
  <c r="P66" i="2"/>
  <c r="R66" i="2" s="1"/>
  <c r="G67" i="2"/>
  <c r="J67" i="2"/>
  <c r="J75" i="2" s="1"/>
  <c r="M67" i="2"/>
  <c r="M75" i="2" s="1"/>
  <c r="N67" i="2"/>
  <c r="P67" i="2"/>
  <c r="R67" i="2"/>
  <c r="T67" i="2"/>
  <c r="G68" i="2"/>
  <c r="M68" i="2"/>
  <c r="N68" i="2"/>
  <c r="P68" i="2"/>
  <c r="R68" i="2" s="1"/>
  <c r="T68" i="2"/>
  <c r="G69" i="2"/>
  <c r="O69" i="2" s="1"/>
  <c r="M69" i="2"/>
  <c r="N69" i="2"/>
  <c r="P69" i="2"/>
  <c r="R69" i="2" s="1"/>
  <c r="G70" i="2"/>
  <c r="O70" i="2" s="1"/>
  <c r="M70" i="2"/>
  <c r="N70" i="2"/>
  <c r="P70" i="2"/>
  <c r="R70" i="2"/>
  <c r="T70" i="2"/>
  <c r="G71" i="2"/>
  <c r="O71" i="2" s="1"/>
  <c r="S71" i="2" s="1"/>
  <c r="U71" i="2" s="1"/>
  <c r="M71" i="2"/>
  <c r="N71" i="2"/>
  <c r="P71" i="2"/>
  <c r="R71" i="2" s="1"/>
  <c r="T71" i="2"/>
  <c r="G72" i="2"/>
  <c r="O72" i="2" s="1"/>
  <c r="M72" i="2"/>
  <c r="N72" i="2"/>
  <c r="P72" i="2"/>
  <c r="R72" i="2"/>
  <c r="G73" i="2"/>
  <c r="M73" i="2"/>
  <c r="N73" i="2"/>
  <c r="P73" i="2"/>
  <c r="R73" i="2" s="1"/>
  <c r="G74" i="2"/>
  <c r="M74" i="2"/>
  <c r="N74" i="2"/>
  <c r="P74" i="2"/>
  <c r="R74" i="2" s="1"/>
  <c r="C75" i="2"/>
  <c r="D75" i="2"/>
  <c r="D76" i="2" s="1"/>
  <c r="E75" i="2"/>
  <c r="F75" i="2"/>
  <c r="I75" i="2"/>
  <c r="I76" i="2" s="1"/>
  <c r="K75" i="2"/>
  <c r="K76" i="2" s="1"/>
  <c r="L75" i="2"/>
  <c r="Q75" i="2"/>
  <c r="C76" i="2"/>
  <c r="H76" i="2"/>
  <c r="X76" i="2"/>
  <c r="O78" i="2"/>
  <c r="O79" i="2"/>
  <c r="G80" i="2"/>
  <c r="M80" i="2"/>
  <c r="N80" i="2"/>
  <c r="O80" i="2"/>
  <c r="S80" i="2" s="1"/>
  <c r="P80" i="2"/>
  <c r="R80" i="2" s="1"/>
  <c r="M81" i="2"/>
  <c r="N81" i="2"/>
  <c r="O81" i="2"/>
  <c r="S81" i="2" s="1"/>
  <c r="U81" i="2" s="1"/>
  <c r="G82" i="2"/>
  <c r="M82" i="2"/>
  <c r="N82" i="2"/>
  <c r="O82" i="2"/>
  <c r="P82" i="2"/>
  <c r="R82" i="2" s="1"/>
  <c r="G83" i="2"/>
  <c r="M83" i="2"/>
  <c r="N83" i="2"/>
  <c r="P83" i="2"/>
  <c r="R83" i="2" s="1"/>
  <c r="U83" i="2"/>
  <c r="G84" i="2"/>
  <c r="O84" i="2" s="1"/>
  <c r="M84" i="2"/>
  <c r="N84" i="2"/>
  <c r="P84" i="2"/>
  <c r="R84" i="2"/>
  <c r="G85" i="2"/>
  <c r="M85" i="2"/>
  <c r="N85" i="2"/>
  <c r="P85" i="2"/>
  <c r="R85" i="2" s="1"/>
  <c r="G87" i="2"/>
  <c r="C88" i="2"/>
  <c r="D88" i="2"/>
  <c r="E88" i="2"/>
  <c r="F88" i="2"/>
  <c r="I88" i="2"/>
  <c r="J88" i="2"/>
  <c r="K88" i="2"/>
  <c r="L88" i="2"/>
  <c r="Q88" i="2"/>
  <c r="T88" i="2"/>
  <c r="C94" i="2"/>
  <c r="D94" i="2"/>
  <c r="C109" i="2"/>
  <c r="C117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C136" i="2"/>
  <c r="D136" i="2"/>
  <c r="E143" i="2"/>
  <c r="E144" i="2"/>
  <c r="E145" i="2"/>
  <c r="E146" i="2"/>
  <c r="E147" i="2"/>
  <c r="E148" i="2"/>
  <c r="C149" i="2"/>
  <c r="D149" i="2"/>
  <c r="F149" i="2"/>
  <c r="D159" i="2"/>
  <c r="V347" i="1"/>
  <c r="V346" i="1"/>
  <c r="V345" i="1"/>
  <c r="V344" i="1"/>
  <c r="V343" i="1"/>
  <c r="V342" i="1"/>
  <c r="V341" i="1"/>
  <c r="V340" i="1"/>
  <c r="V339" i="1"/>
  <c r="V338" i="1"/>
  <c r="V337" i="1"/>
  <c r="V336" i="1"/>
  <c r="V335" i="1"/>
  <c r="V334" i="1"/>
  <c r="V333" i="1"/>
  <c r="V332" i="1"/>
  <c r="V331" i="1"/>
  <c r="V330" i="1"/>
  <c r="V329" i="1"/>
  <c r="V328" i="1"/>
  <c r="V327" i="1"/>
  <c r="V326" i="1"/>
  <c r="V325" i="1"/>
  <c r="V324" i="1"/>
  <c r="V323" i="1"/>
  <c r="V322" i="1"/>
  <c r="V321" i="1"/>
  <c r="V320" i="1"/>
  <c r="V319" i="1"/>
  <c r="V318" i="1"/>
  <c r="V317" i="1"/>
  <c r="V316" i="1"/>
  <c r="V315" i="1"/>
  <c r="V314" i="1"/>
  <c r="V313" i="1"/>
  <c r="V312" i="1"/>
  <c r="V311" i="1"/>
  <c r="V310" i="1"/>
  <c r="V309" i="1"/>
  <c r="V308" i="1"/>
  <c r="V307" i="1"/>
  <c r="V306" i="1"/>
  <c r="V305" i="1"/>
  <c r="V304" i="1"/>
  <c r="V303" i="1"/>
  <c r="V302" i="1"/>
  <c r="V301" i="1"/>
  <c r="V300" i="1"/>
  <c r="V299" i="1"/>
  <c r="V298" i="1"/>
  <c r="V297" i="1"/>
  <c r="V296" i="1"/>
  <c r="V294" i="1"/>
  <c r="V293" i="1"/>
  <c r="V292" i="1"/>
  <c r="V291" i="1"/>
  <c r="V290" i="1"/>
  <c r="V289" i="1"/>
  <c r="V288" i="1"/>
  <c r="V287" i="1"/>
  <c r="V286" i="1"/>
  <c r="V285" i="1"/>
  <c r="V284" i="1"/>
  <c r="V283" i="1"/>
  <c r="V282" i="1"/>
  <c r="V281" i="1"/>
  <c r="V280" i="1"/>
  <c r="V279" i="1"/>
  <c r="V278" i="1"/>
  <c r="V277" i="1"/>
  <c r="V276" i="1"/>
  <c r="V275" i="1"/>
  <c r="V274" i="1"/>
  <c r="V273" i="1"/>
  <c r="V272" i="1"/>
  <c r="V271" i="1"/>
  <c r="V270" i="1"/>
  <c r="V269" i="1"/>
  <c r="V268" i="1"/>
  <c r="V267" i="1"/>
  <c r="V266" i="1"/>
  <c r="V265" i="1"/>
  <c r="V264" i="1"/>
  <c r="V263" i="1"/>
  <c r="V262" i="1"/>
  <c r="V261" i="1"/>
  <c r="V260" i="1"/>
  <c r="V259" i="1"/>
  <c r="V258" i="1"/>
  <c r="V257" i="1"/>
  <c r="V255" i="1"/>
  <c r="V254" i="1"/>
  <c r="V253" i="1"/>
  <c r="V252" i="1"/>
  <c r="V251" i="1"/>
  <c r="V250" i="1"/>
  <c r="V249" i="1"/>
  <c r="V248" i="1"/>
  <c r="V247" i="1"/>
  <c r="V246" i="1"/>
  <c r="V245" i="1"/>
  <c r="V244" i="1"/>
  <c r="V243" i="1"/>
  <c r="V242" i="1"/>
  <c r="V241" i="1"/>
  <c r="V239" i="1"/>
  <c r="V238" i="1"/>
  <c r="V237" i="1"/>
  <c r="V236" i="1"/>
  <c r="V235" i="1"/>
  <c r="V234" i="1"/>
  <c r="V233" i="1"/>
  <c r="V232" i="1"/>
  <c r="V231" i="1"/>
  <c r="V230" i="1"/>
  <c r="V229" i="1"/>
  <c r="V228" i="1"/>
  <c r="V227" i="1"/>
  <c r="V226" i="1"/>
  <c r="V225" i="1"/>
  <c r="V223" i="1"/>
  <c r="V222" i="1"/>
  <c r="V221" i="1"/>
  <c r="V220" i="1"/>
  <c r="V219" i="1"/>
  <c r="V218" i="1"/>
  <c r="V217" i="1"/>
  <c r="V216" i="1"/>
  <c r="V215" i="1"/>
  <c r="V214" i="1"/>
  <c r="V213" i="1"/>
  <c r="V212" i="1"/>
  <c r="V211" i="1"/>
  <c r="V210" i="1"/>
  <c r="V209" i="1"/>
  <c r="V208" i="1"/>
  <c r="V207" i="1"/>
  <c r="V205" i="1"/>
  <c r="V204" i="1"/>
  <c r="V203" i="1"/>
  <c r="V202" i="1"/>
  <c r="V201" i="1"/>
  <c r="V200" i="1"/>
  <c r="V199" i="1"/>
  <c r="V198" i="1"/>
  <c r="V197" i="1"/>
  <c r="V196" i="1"/>
  <c r="V195" i="1"/>
  <c r="V194" i="1"/>
  <c r="V193" i="1"/>
  <c r="V192" i="1"/>
  <c r="V191" i="1"/>
  <c r="V190" i="1"/>
  <c r="V189" i="1"/>
  <c r="V188" i="1"/>
  <c r="V187" i="1"/>
  <c r="V186" i="1"/>
  <c r="V185" i="1"/>
  <c r="V184" i="1"/>
  <c r="V183" i="1"/>
  <c r="V182" i="1"/>
  <c r="V181" i="1"/>
  <c r="V180" i="1"/>
  <c r="V179" i="1"/>
  <c r="V177" i="1"/>
  <c r="V176" i="1"/>
  <c r="V175" i="1"/>
  <c r="V174" i="1"/>
  <c r="V173" i="1"/>
  <c r="V172" i="1"/>
  <c r="V171" i="1"/>
  <c r="V170" i="1"/>
  <c r="V169" i="1"/>
  <c r="V168" i="1"/>
  <c r="V167" i="1"/>
  <c r="V166" i="1"/>
  <c r="V165" i="1"/>
  <c r="V164" i="1"/>
  <c r="V163" i="1"/>
  <c r="V162" i="1"/>
  <c r="V161" i="1"/>
  <c r="V160" i="1"/>
  <c r="V159" i="1"/>
  <c r="V158" i="1"/>
  <c r="V157" i="1"/>
  <c r="V156" i="1"/>
  <c r="V155" i="1"/>
  <c r="V154" i="1"/>
  <c r="V153" i="1"/>
  <c r="V152" i="1"/>
  <c r="V151" i="1"/>
  <c r="V150" i="1"/>
  <c r="V149" i="1"/>
  <c r="V148" i="1"/>
  <c r="V147" i="1"/>
  <c r="V146" i="1"/>
  <c r="V145" i="1"/>
  <c r="V144" i="1"/>
  <c r="V143" i="1"/>
  <c r="V142" i="1"/>
  <c r="V141" i="1"/>
  <c r="V140" i="1"/>
  <c r="V139" i="1"/>
  <c r="V138" i="1"/>
  <c r="V137" i="1"/>
  <c r="V136" i="1"/>
  <c r="V135" i="1"/>
  <c r="V134" i="1"/>
  <c r="V132" i="1"/>
  <c r="V131" i="1"/>
  <c r="V130" i="1"/>
  <c r="V129" i="1"/>
  <c r="V128" i="1"/>
  <c r="V127" i="1"/>
  <c r="V126" i="1"/>
  <c r="V125" i="1"/>
  <c r="V124" i="1"/>
  <c r="V123" i="1"/>
  <c r="V122" i="1"/>
  <c r="V121" i="1"/>
  <c r="V120" i="1"/>
  <c r="V119" i="1"/>
  <c r="V118" i="1"/>
  <c r="V117" i="1"/>
  <c r="V116" i="1"/>
  <c r="V115" i="1"/>
  <c r="V114" i="1"/>
  <c r="V113" i="1"/>
  <c r="V112" i="1"/>
  <c r="V111" i="1"/>
  <c r="V110" i="1"/>
  <c r="V109" i="1"/>
  <c r="V108" i="1"/>
  <c r="V107" i="1"/>
  <c r="V106" i="1"/>
  <c r="V105" i="1"/>
  <c r="V104" i="1"/>
  <c r="V103" i="1"/>
  <c r="V102" i="1"/>
  <c r="V100" i="1"/>
  <c r="V99" i="1"/>
  <c r="V98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V5" i="1"/>
  <c r="X348" i="1"/>
  <c r="Y348" i="1"/>
  <c r="Z348" i="1"/>
  <c r="AA348" i="1"/>
  <c r="W348" i="1"/>
  <c r="AL347" i="1"/>
  <c r="AK347" i="1"/>
  <c r="AL346" i="1"/>
  <c r="AK346" i="1"/>
  <c r="AM346" i="1" s="1"/>
  <c r="AL345" i="1"/>
  <c r="AM345" i="1" s="1"/>
  <c r="AK345" i="1"/>
  <c r="AL344" i="1"/>
  <c r="AK344" i="1"/>
  <c r="AL343" i="1"/>
  <c r="AK343" i="1"/>
  <c r="AL342" i="1"/>
  <c r="AK342" i="1"/>
  <c r="AM342" i="1" s="1"/>
  <c r="AL341" i="1"/>
  <c r="AM341" i="1" s="1"/>
  <c r="AK341" i="1"/>
  <c r="AL340" i="1"/>
  <c r="AK340" i="1"/>
  <c r="AL339" i="1"/>
  <c r="AK339" i="1"/>
  <c r="AL338" i="1"/>
  <c r="AK338" i="1"/>
  <c r="AM338" i="1" s="1"/>
  <c r="AM337" i="1"/>
  <c r="AL337" i="1"/>
  <c r="AK337" i="1"/>
  <c r="AL336" i="1"/>
  <c r="AK336" i="1"/>
  <c r="AM336" i="1" s="1"/>
  <c r="AL335" i="1"/>
  <c r="AK335" i="1"/>
  <c r="AM335" i="1" s="1"/>
  <c r="AL334" i="1"/>
  <c r="AK334" i="1"/>
  <c r="AL333" i="1"/>
  <c r="AM333" i="1" s="1"/>
  <c r="AK333" i="1"/>
  <c r="AL332" i="1"/>
  <c r="AK332" i="1"/>
  <c r="AL331" i="1"/>
  <c r="AK331" i="1"/>
  <c r="AM331" i="1" s="1"/>
  <c r="AL330" i="1"/>
  <c r="AM330" i="1" s="1"/>
  <c r="AK330" i="1"/>
  <c r="AL329" i="1"/>
  <c r="AK329" i="1"/>
  <c r="AL328" i="1"/>
  <c r="AK328" i="1"/>
  <c r="AL327" i="1"/>
  <c r="AK327" i="1"/>
  <c r="AL326" i="1"/>
  <c r="AK326" i="1"/>
  <c r="AL325" i="1"/>
  <c r="AM325" i="1" s="1"/>
  <c r="AK325" i="1"/>
  <c r="AL324" i="1"/>
  <c r="AK324" i="1"/>
  <c r="AL323" i="1"/>
  <c r="AK323" i="1"/>
  <c r="AL322" i="1"/>
  <c r="AK322" i="1"/>
  <c r="AL321" i="1"/>
  <c r="AK321" i="1"/>
  <c r="AL320" i="1"/>
  <c r="AK320" i="1"/>
  <c r="AL319" i="1"/>
  <c r="AK319" i="1"/>
  <c r="AL318" i="1"/>
  <c r="AK318" i="1"/>
  <c r="AL317" i="1"/>
  <c r="AK317" i="1"/>
  <c r="AL316" i="1"/>
  <c r="AK316" i="1"/>
  <c r="AL315" i="1"/>
  <c r="AK315" i="1"/>
  <c r="AM314" i="1"/>
  <c r="AL314" i="1"/>
  <c r="AK314" i="1"/>
  <c r="AL313" i="1"/>
  <c r="AK313" i="1"/>
  <c r="AL312" i="1"/>
  <c r="AK312" i="1"/>
  <c r="AL311" i="1"/>
  <c r="AK311" i="1"/>
  <c r="AM311" i="1" s="1"/>
  <c r="AL310" i="1"/>
  <c r="AK310" i="1"/>
  <c r="AL309" i="1"/>
  <c r="AK309" i="1"/>
  <c r="AL308" i="1"/>
  <c r="AK308" i="1"/>
  <c r="AL307" i="1"/>
  <c r="AK307" i="1"/>
  <c r="AM307" i="1" s="1"/>
  <c r="AL306" i="1"/>
  <c r="AK306" i="1"/>
  <c r="AM306" i="1" s="1"/>
  <c r="AL305" i="1"/>
  <c r="AK305" i="1"/>
  <c r="AL304" i="1"/>
  <c r="AK304" i="1"/>
  <c r="AL303" i="1"/>
  <c r="AK303" i="1"/>
  <c r="AL302" i="1"/>
  <c r="AK302" i="1"/>
  <c r="AM302" i="1" s="1"/>
  <c r="AL301" i="1"/>
  <c r="AK301" i="1"/>
  <c r="AL300" i="1"/>
  <c r="AK300" i="1"/>
  <c r="AL299" i="1"/>
  <c r="AK299" i="1"/>
  <c r="AL298" i="1"/>
  <c r="AK298" i="1"/>
  <c r="AM298" i="1" s="1"/>
  <c r="AL297" i="1"/>
  <c r="AM297" i="1" s="1"/>
  <c r="AK297" i="1"/>
  <c r="AL296" i="1"/>
  <c r="AK296" i="1"/>
  <c r="AL295" i="1"/>
  <c r="AK295" i="1"/>
  <c r="AL294" i="1"/>
  <c r="AK294" i="1"/>
  <c r="AL293" i="1"/>
  <c r="AM293" i="1" s="1"/>
  <c r="AK293" i="1"/>
  <c r="AL292" i="1"/>
  <c r="AK292" i="1"/>
  <c r="AL291" i="1"/>
  <c r="AK291" i="1"/>
  <c r="AL290" i="1"/>
  <c r="AK290" i="1"/>
  <c r="AM290" i="1" s="1"/>
  <c r="AL289" i="1"/>
  <c r="AK289" i="1"/>
  <c r="AM289" i="1" s="1"/>
  <c r="AL288" i="1"/>
  <c r="AK288" i="1"/>
  <c r="AM288" i="1" s="1"/>
  <c r="AL287" i="1"/>
  <c r="AK287" i="1"/>
  <c r="AL286" i="1"/>
  <c r="AK286" i="1"/>
  <c r="AL285" i="1"/>
  <c r="AM285" i="1" s="1"/>
  <c r="AK285" i="1"/>
  <c r="AL284" i="1"/>
  <c r="AK284" i="1"/>
  <c r="AM284" i="1" s="1"/>
  <c r="AL283" i="1"/>
  <c r="AK283" i="1"/>
  <c r="AL282" i="1"/>
  <c r="AK282" i="1"/>
  <c r="AM282" i="1" s="1"/>
  <c r="AL281" i="1"/>
  <c r="AK281" i="1"/>
  <c r="AM281" i="1" s="1"/>
  <c r="AL280" i="1"/>
  <c r="AK280" i="1"/>
  <c r="AL279" i="1"/>
  <c r="AK279" i="1"/>
  <c r="AL278" i="1"/>
  <c r="AK278" i="1"/>
  <c r="AL277" i="1"/>
  <c r="AK277" i="1"/>
  <c r="AL276" i="1"/>
  <c r="AK276" i="1"/>
  <c r="AL275" i="1"/>
  <c r="AK275" i="1"/>
  <c r="AL274" i="1"/>
  <c r="AM274" i="1" s="1"/>
  <c r="AK274" i="1"/>
  <c r="AL273" i="1"/>
  <c r="AK273" i="1"/>
  <c r="AL272" i="1"/>
  <c r="AK272" i="1"/>
  <c r="AL271" i="1"/>
  <c r="AK271" i="1"/>
  <c r="AL270" i="1"/>
  <c r="AK270" i="1"/>
  <c r="AL269" i="1"/>
  <c r="AK269" i="1"/>
  <c r="AL268" i="1"/>
  <c r="AK268" i="1"/>
  <c r="AL267" i="1"/>
  <c r="AK267" i="1"/>
  <c r="AL266" i="1"/>
  <c r="AK266" i="1"/>
  <c r="AL265" i="1"/>
  <c r="AK265" i="1"/>
  <c r="AL264" i="1"/>
  <c r="AK264" i="1"/>
  <c r="AL263" i="1"/>
  <c r="AK263" i="1"/>
  <c r="AL262" i="1"/>
  <c r="AK262" i="1"/>
  <c r="AL261" i="1"/>
  <c r="AK261" i="1"/>
  <c r="AL260" i="1"/>
  <c r="AK260" i="1"/>
  <c r="AL259" i="1"/>
  <c r="AK259" i="1"/>
  <c r="AL258" i="1"/>
  <c r="AK258" i="1"/>
  <c r="AL257" i="1"/>
  <c r="AK257" i="1"/>
  <c r="AL256" i="1"/>
  <c r="AK256" i="1"/>
  <c r="AL255" i="1"/>
  <c r="AK255" i="1"/>
  <c r="AL254" i="1"/>
  <c r="AK254" i="1"/>
  <c r="AL253" i="1"/>
  <c r="AK253" i="1"/>
  <c r="AL252" i="1"/>
  <c r="AK252" i="1"/>
  <c r="AL251" i="1"/>
  <c r="AK251" i="1"/>
  <c r="AM250" i="1"/>
  <c r="AL250" i="1"/>
  <c r="AK250" i="1"/>
  <c r="AL249" i="1"/>
  <c r="AK249" i="1"/>
  <c r="AL248" i="1"/>
  <c r="AK248" i="1"/>
  <c r="AL247" i="1"/>
  <c r="AK247" i="1"/>
  <c r="AM247" i="1" s="1"/>
  <c r="AL246" i="1"/>
  <c r="AK246" i="1"/>
  <c r="AL245" i="1"/>
  <c r="AK245" i="1"/>
  <c r="AL244" i="1"/>
  <c r="AK244" i="1"/>
  <c r="AL243" i="1"/>
  <c r="AK243" i="1"/>
  <c r="AM243" i="1" s="1"/>
  <c r="AL242" i="1"/>
  <c r="AK242" i="1"/>
  <c r="AM242" i="1" s="1"/>
  <c r="AL241" i="1"/>
  <c r="AK241" i="1"/>
  <c r="AL240" i="1"/>
  <c r="AK240" i="1"/>
  <c r="AL239" i="1"/>
  <c r="AK239" i="1"/>
  <c r="AL238" i="1"/>
  <c r="AK238" i="1"/>
  <c r="AL237" i="1"/>
  <c r="AK237" i="1"/>
  <c r="AL236" i="1"/>
  <c r="AK236" i="1"/>
  <c r="AL235" i="1"/>
  <c r="AK235" i="1"/>
  <c r="AL234" i="1"/>
  <c r="AK234" i="1"/>
  <c r="AM234" i="1" s="1"/>
  <c r="AL233" i="1"/>
  <c r="AM233" i="1" s="1"/>
  <c r="AK233" i="1"/>
  <c r="AL232" i="1"/>
  <c r="AK232" i="1"/>
  <c r="AM232" i="1" s="1"/>
  <c r="AL231" i="1"/>
  <c r="AK231" i="1"/>
  <c r="AL230" i="1"/>
  <c r="AK230" i="1"/>
  <c r="AM230" i="1" s="1"/>
  <c r="AL229" i="1"/>
  <c r="AM229" i="1" s="1"/>
  <c r="AK229" i="1"/>
  <c r="AL228" i="1"/>
  <c r="AK228" i="1"/>
  <c r="AM228" i="1" s="1"/>
  <c r="AL227" i="1"/>
  <c r="AK227" i="1"/>
  <c r="AL226" i="1"/>
  <c r="AK226" i="1"/>
  <c r="AM226" i="1" s="1"/>
  <c r="AL225" i="1"/>
  <c r="AK225" i="1"/>
  <c r="AL224" i="1"/>
  <c r="AK224" i="1"/>
  <c r="AL223" i="1"/>
  <c r="AK223" i="1"/>
  <c r="AL222" i="1"/>
  <c r="AK222" i="1"/>
  <c r="AM222" i="1" s="1"/>
  <c r="AL221" i="1"/>
  <c r="AK221" i="1"/>
  <c r="AL220" i="1"/>
  <c r="AK220" i="1"/>
  <c r="AL219" i="1"/>
  <c r="AK219" i="1"/>
  <c r="AL218" i="1"/>
  <c r="AK218" i="1"/>
  <c r="AL217" i="1"/>
  <c r="AK217" i="1"/>
  <c r="AL216" i="1"/>
  <c r="AK216" i="1"/>
  <c r="AL215" i="1"/>
  <c r="AK215" i="1"/>
  <c r="AM215" i="1" s="1"/>
  <c r="AL214" i="1"/>
  <c r="AK214" i="1"/>
  <c r="AM214" i="1" s="1"/>
  <c r="AL213" i="1"/>
  <c r="AM213" i="1" s="1"/>
  <c r="AK213" i="1"/>
  <c r="AL212" i="1"/>
  <c r="AK212" i="1"/>
  <c r="AL211" i="1"/>
  <c r="AK211" i="1"/>
  <c r="AM211" i="1" s="1"/>
  <c r="AL210" i="1"/>
  <c r="AK210" i="1"/>
  <c r="AM210" i="1" s="1"/>
  <c r="AM209" i="1"/>
  <c r="AL209" i="1"/>
  <c r="AK209" i="1"/>
  <c r="AL208" i="1"/>
  <c r="AK208" i="1"/>
  <c r="AL207" i="1"/>
  <c r="AK207" i="1"/>
  <c r="AM207" i="1" s="1"/>
  <c r="AL206" i="1"/>
  <c r="AK206" i="1"/>
  <c r="AL205" i="1"/>
  <c r="AM205" i="1" s="1"/>
  <c r="AK205" i="1"/>
  <c r="AL204" i="1"/>
  <c r="AK204" i="1"/>
  <c r="AL203" i="1"/>
  <c r="AK203" i="1"/>
  <c r="AM203" i="1" s="1"/>
  <c r="AM202" i="1"/>
  <c r="AL202" i="1"/>
  <c r="AK202" i="1"/>
  <c r="AL201" i="1"/>
  <c r="AK201" i="1"/>
  <c r="AM201" i="1" s="1"/>
  <c r="AL200" i="1"/>
  <c r="AK200" i="1"/>
  <c r="AL199" i="1"/>
  <c r="AK199" i="1"/>
  <c r="AL198" i="1"/>
  <c r="AK198" i="1"/>
  <c r="AL197" i="1"/>
  <c r="AK197" i="1"/>
  <c r="AL196" i="1"/>
  <c r="AK196" i="1"/>
  <c r="AL195" i="1"/>
  <c r="AK195" i="1"/>
  <c r="AL194" i="1"/>
  <c r="AK194" i="1"/>
  <c r="AL193" i="1"/>
  <c r="AM193" i="1" s="1"/>
  <c r="AK193" i="1"/>
  <c r="AL192" i="1"/>
  <c r="AK192" i="1"/>
  <c r="AL191" i="1"/>
  <c r="AK191" i="1"/>
  <c r="AL190" i="1"/>
  <c r="AK190" i="1"/>
  <c r="AL189" i="1"/>
  <c r="AK189" i="1"/>
  <c r="AL188" i="1"/>
  <c r="AK188" i="1"/>
  <c r="AL187" i="1"/>
  <c r="AK187" i="1"/>
  <c r="AL186" i="1"/>
  <c r="AM186" i="1" s="1"/>
  <c r="AK186" i="1"/>
  <c r="AL185" i="1"/>
  <c r="AK185" i="1"/>
  <c r="AL184" i="1"/>
  <c r="AK184" i="1"/>
  <c r="AL183" i="1"/>
  <c r="AK183" i="1"/>
  <c r="AL182" i="1"/>
  <c r="AK182" i="1"/>
  <c r="AL181" i="1"/>
  <c r="AM181" i="1" s="1"/>
  <c r="AK181" i="1"/>
  <c r="AL180" i="1"/>
  <c r="AK180" i="1"/>
  <c r="AL179" i="1"/>
  <c r="AK179" i="1"/>
  <c r="AL178" i="1"/>
  <c r="AK178" i="1"/>
  <c r="AL177" i="1"/>
  <c r="AM177" i="1" s="1"/>
  <c r="AK177" i="1"/>
  <c r="AL176" i="1"/>
  <c r="AK176" i="1"/>
  <c r="AM176" i="1" s="1"/>
  <c r="AL175" i="1"/>
  <c r="AK175" i="1"/>
  <c r="AL174" i="1"/>
  <c r="AK174" i="1"/>
  <c r="AL173" i="1"/>
  <c r="AM173" i="1" s="1"/>
  <c r="AK173" i="1"/>
  <c r="AL172" i="1"/>
  <c r="AK172" i="1"/>
  <c r="AM172" i="1" s="1"/>
  <c r="AL171" i="1"/>
  <c r="AK171" i="1"/>
  <c r="AL170" i="1"/>
  <c r="AK170" i="1"/>
  <c r="AL169" i="1"/>
  <c r="AM169" i="1" s="1"/>
  <c r="AK169" i="1"/>
  <c r="AL168" i="1"/>
  <c r="AK168" i="1"/>
  <c r="AM168" i="1" s="1"/>
  <c r="AL167" i="1"/>
  <c r="AK167" i="1"/>
  <c r="AL166" i="1"/>
  <c r="AK166" i="1"/>
  <c r="AL165" i="1"/>
  <c r="AM165" i="1" s="1"/>
  <c r="AK165" i="1"/>
  <c r="AL164" i="1"/>
  <c r="AK164" i="1"/>
  <c r="AM164" i="1" s="1"/>
  <c r="AL163" i="1"/>
  <c r="AK163" i="1"/>
  <c r="AL162" i="1"/>
  <c r="AK162" i="1"/>
  <c r="AM162" i="1" s="1"/>
  <c r="AL161" i="1"/>
  <c r="AK161" i="1"/>
  <c r="AM161" i="1" s="1"/>
  <c r="AL160" i="1"/>
  <c r="AK160" i="1"/>
  <c r="AM160" i="1" s="1"/>
  <c r="AL159" i="1"/>
  <c r="AK159" i="1"/>
  <c r="AL158" i="1"/>
  <c r="AK158" i="1"/>
  <c r="AL157" i="1"/>
  <c r="AK157" i="1"/>
  <c r="AL156" i="1"/>
  <c r="AK156" i="1"/>
  <c r="AM156" i="1" s="1"/>
  <c r="AL155" i="1"/>
  <c r="AK155" i="1"/>
  <c r="AL154" i="1"/>
  <c r="AK154" i="1"/>
  <c r="AM154" i="1" s="1"/>
  <c r="AL153" i="1"/>
  <c r="AK153" i="1"/>
  <c r="AM153" i="1" s="1"/>
  <c r="AL152" i="1"/>
  <c r="AK152" i="1"/>
  <c r="AL151" i="1"/>
  <c r="AK151" i="1"/>
  <c r="AL150" i="1"/>
  <c r="AK150" i="1"/>
  <c r="AL149" i="1"/>
  <c r="AK149" i="1"/>
  <c r="AL148" i="1"/>
  <c r="AK148" i="1"/>
  <c r="AL147" i="1"/>
  <c r="AK147" i="1"/>
  <c r="AL146" i="1"/>
  <c r="AM146" i="1" s="1"/>
  <c r="AK146" i="1"/>
  <c r="AL145" i="1"/>
  <c r="AK145" i="1"/>
  <c r="AM145" i="1" s="1"/>
  <c r="AL144" i="1"/>
  <c r="AK144" i="1"/>
  <c r="AL143" i="1"/>
  <c r="AK143" i="1"/>
  <c r="AL142" i="1"/>
  <c r="AK142" i="1"/>
  <c r="AL141" i="1"/>
  <c r="AK141" i="1"/>
  <c r="AL140" i="1"/>
  <c r="AK140" i="1"/>
  <c r="AL139" i="1"/>
  <c r="AK139" i="1"/>
  <c r="AL138" i="1"/>
  <c r="AK138" i="1"/>
  <c r="AL137" i="1"/>
  <c r="AK137" i="1"/>
  <c r="AL136" i="1"/>
  <c r="AK136" i="1"/>
  <c r="AL135" i="1"/>
  <c r="AK135" i="1"/>
  <c r="AL134" i="1"/>
  <c r="AK134" i="1"/>
  <c r="AL133" i="1"/>
  <c r="AK133" i="1"/>
  <c r="AL132" i="1"/>
  <c r="AK132" i="1"/>
  <c r="AL131" i="1"/>
  <c r="AK131" i="1"/>
  <c r="AL130" i="1"/>
  <c r="AK130" i="1"/>
  <c r="AL129" i="1"/>
  <c r="AK129" i="1"/>
  <c r="AL128" i="1"/>
  <c r="AK128" i="1"/>
  <c r="AL127" i="1"/>
  <c r="AK127" i="1"/>
  <c r="AL126" i="1"/>
  <c r="AK126" i="1"/>
  <c r="AL125" i="1"/>
  <c r="AK125" i="1"/>
  <c r="AL124" i="1"/>
  <c r="AK124" i="1"/>
  <c r="AL123" i="1"/>
  <c r="AK123" i="1"/>
  <c r="AM122" i="1"/>
  <c r="AL122" i="1"/>
  <c r="AK122" i="1"/>
  <c r="AL121" i="1"/>
  <c r="AK121" i="1"/>
  <c r="AM121" i="1" s="1"/>
  <c r="AL120" i="1"/>
  <c r="AK120" i="1"/>
  <c r="AL119" i="1"/>
  <c r="AK119" i="1"/>
  <c r="AL118" i="1"/>
  <c r="AK118" i="1"/>
  <c r="AL117" i="1"/>
  <c r="AK117" i="1"/>
  <c r="AL116" i="1"/>
  <c r="AK116" i="1"/>
  <c r="AL115" i="1"/>
  <c r="AK115" i="1"/>
  <c r="AL114" i="1"/>
  <c r="AK114" i="1"/>
  <c r="AM114" i="1" s="1"/>
  <c r="AL113" i="1"/>
  <c r="AM113" i="1" s="1"/>
  <c r="AK113" i="1"/>
  <c r="AL112" i="1"/>
  <c r="AK112" i="1"/>
  <c r="AL111" i="1"/>
  <c r="AK111" i="1"/>
  <c r="AL110" i="1"/>
  <c r="AK110" i="1"/>
  <c r="AM110" i="1" s="1"/>
  <c r="AL109" i="1"/>
  <c r="AK109" i="1"/>
  <c r="AL108" i="1"/>
  <c r="AK108" i="1"/>
  <c r="AL107" i="1"/>
  <c r="AK107" i="1"/>
  <c r="AL106" i="1"/>
  <c r="AK106" i="1"/>
  <c r="AL105" i="1"/>
  <c r="AM105" i="1" s="1"/>
  <c r="AK105" i="1"/>
  <c r="AL104" i="1"/>
  <c r="AK104" i="1"/>
  <c r="AL103" i="1"/>
  <c r="AK103" i="1"/>
  <c r="AL102" i="1"/>
  <c r="AK102" i="1"/>
  <c r="AM102" i="1" s="1"/>
  <c r="AL101" i="1"/>
  <c r="AM101" i="1" s="1"/>
  <c r="AK101" i="1"/>
  <c r="AL100" i="1"/>
  <c r="AK100" i="1"/>
  <c r="AL99" i="1"/>
  <c r="AK99" i="1"/>
  <c r="AL98" i="1"/>
  <c r="AK98" i="1"/>
  <c r="AM98" i="1" s="1"/>
  <c r="AM97" i="1"/>
  <c r="AL97" i="1"/>
  <c r="AK97" i="1"/>
  <c r="AL96" i="1"/>
  <c r="AK96" i="1"/>
  <c r="AM96" i="1" s="1"/>
  <c r="AL95" i="1"/>
  <c r="AK95" i="1"/>
  <c r="AM95" i="1" s="1"/>
  <c r="AL94" i="1"/>
  <c r="AK94" i="1"/>
  <c r="AL93" i="1"/>
  <c r="AM93" i="1" s="1"/>
  <c r="AK93" i="1"/>
  <c r="AL92" i="1"/>
  <c r="AK92" i="1"/>
  <c r="AM92" i="1" s="1"/>
  <c r="AL91" i="1"/>
  <c r="AK91" i="1"/>
  <c r="AM91" i="1" s="1"/>
  <c r="AL90" i="1"/>
  <c r="AM90" i="1" s="1"/>
  <c r="AK90" i="1"/>
  <c r="AL89" i="1"/>
  <c r="AK89" i="1"/>
  <c r="AL88" i="1"/>
  <c r="AK88" i="1"/>
  <c r="AL87" i="1"/>
  <c r="AK87" i="1"/>
  <c r="AM87" i="1" s="1"/>
  <c r="AL86" i="1"/>
  <c r="AK86" i="1"/>
  <c r="AL85" i="1"/>
  <c r="AK85" i="1"/>
  <c r="AL84" i="1"/>
  <c r="AK84" i="1"/>
  <c r="AL83" i="1"/>
  <c r="AK83" i="1"/>
  <c r="AM83" i="1" s="1"/>
  <c r="AM82" i="1"/>
  <c r="AL82" i="1"/>
  <c r="AK82" i="1"/>
  <c r="AL81" i="1"/>
  <c r="AK81" i="1"/>
  <c r="AL80" i="1"/>
  <c r="AK80" i="1"/>
  <c r="AM80" i="1" s="1"/>
  <c r="AL79" i="1"/>
  <c r="AK79" i="1"/>
  <c r="AL78" i="1"/>
  <c r="AK78" i="1"/>
  <c r="AL77" i="1"/>
  <c r="AK77" i="1"/>
  <c r="AL76" i="1"/>
  <c r="AK76" i="1"/>
  <c r="AM76" i="1" s="1"/>
  <c r="AL75" i="1"/>
  <c r="AK75" i="1"/>
  <c r="AL74" i="1"/>
  <c r="AK74" i="1"/>
  <c r="AM74" i="1" s="1"/>
  <c r="AL73" i="1"/>
  <c r="AK73" i="1"/>
  <c r="AL72" i="1"/>
  <c r="AK72" i="1"/>
  <c r="AL71" i="1"/>
  <c r="AK71" i="1"/>
  <c r="AL70" i="1"/>
  <c r="AK70" i="1"/>
  <c r="AM70" i="1" s="1"/>
  <c r="AL69" i="1"/>
  <c r="AK69" i="1"/>
  <c r="AL68" i="1"/>
  <c r="AK68" i="1"/>
  <c r="AL67" i="1"/>
  <c r="AK67" i="1"/>
  <c r="AL66" i="1"/>
  <c r="AK66" i="1"/>
  <c r="AL65" i="1"/>
  <c r="AK65" i="1"/>
  <c r="AL64" i="1"/>
  <c r="AK64" i="1"/>
  <c r="AL63" i="1"/>
  <c r="AK63" i="1"/>
  <c r="AM63" i="1" s="1"/>
  <c r="AL62" i="1"/>
  <c r="AK62" i="1"/>
  <c r="AM62" i="1" s="1"/>
  <c r="AL61" i="1"/>
  <c r="AK61" i="1"/>
  <c r="AL60" i="1"/>
  <c r="AK60" i="1"/>
  <c r="AL59" i="1"/>
  <c r="AK59" i="1"/>
  <c r="AM59" i="1" s="1"/>
  <c r="AL58" i="1"/>
  <c r="AK58" i="1"/>
  <c r="AM58" i="1" s="1"/>
  <c r="AL57" i="1"/>
  <c r="AM57" i="1" s="1"/>
  <c r="AK57" i="1"/>
  <c r="AL56" i="1"/>
  <c r="AK56" i="1"/>
  <c r="AM56" i="1" s="1"/>
  <c r="AL55" i="1"/>
  <c r="AK55" i="1"/>
  <c r="AL54" i="1"/>
  <c r="AK54" i="1"/>
  <c r="AL53" i="1"/>
  <c r="AM53" i="1" s="1"/>
  <c r="AK53" i="1"/>
  <c r="AL52" i="1"/>
  <c r="AK52" i="1"/>
  <c r="AM52" i="1" s="1"/>
  <c r="AL51" i="1"/>
  <c r="AK51" i="1"/>
  <c r="AL50" i="1"/>
  <c r="AK50" i="1"/>
  <c r="AM50" i="1" s="1"/>
  <c r="AL49" i="1"/>
  <c r="AK49" i="1"/>
  <c r="AL48" i="1"/>
  <c r="AK48" i="1"/>
  <c r="AL47" i="1"/>
  <c r="AK47" i="1"/>
  <c r="AM47" i="1" s="1"/>
  <c r="AL46" i="1"/>
  <c r="AK46" i="1"/>
  <c r="AL45" i="1"/>
  <c r="AK45" i="1"/>
  <c r="AL44" i="1"/>
  <c r="AK44" i="1"/>
  <c r="AL43" i="1"/>
  <c r="AK43" i="1"/>
  <c r="AM43" i="1" s="1"/>
  <c r="AL42" i="1"/>
  <c r="AK42" i="1"/>
  <c r="AM42" i="1" s="1"/>
  <c r="AL41" i="1"/>
  <c r="AM41" i="1" s="1"/>
  <c r="AK41" i="1"/>
  <c r="AL40" i="1"/>
  <c r="AK40" i="1"/>
  <c r="AM40" i="1" s="1"/>
  <c r="AL39" i="1"/>
  <c r="AK39" i="1"/>
  <c r="AL38" i="1"/>
  <c r="AK38" i="1"/>
  <c r="AL37" i="1"/>
  <c r="AM37" i="1" s="1"/>
  <c r="AK37" i="1"/>
  <c r="AL36" i="1"/>
  <c r="AK36" i="1"/>
  <c r="AM36" i="1" s="1"/>
  <c r="AL35" i="1"/>
  <c r="AK35" i="1"/>
  <c r="AL34" i="1"/>
  <c r="AK34" i="1"/>
  <c r="AM34" i="1" s="1"/>
  <c r="AL33" i="1"/>
  <c r="AK33" i="1"/>
  <c r="AL32" i="1"/>
  <c r="AK32" i="1"/>
  <c r="AL31" i="1"/>
  <c r="AK31" i="1"/>
  <c r="AM31" i="1" s="1"/>
  <c r="AL30" i="1"/>
  <c r="AK30" i="1"/>
  <c r="AM30" i="1" s="1"/>
  <c r="AL29" i="1"/>
  <c r="AK29" i="1"/>
  <c r="AL28" i="1"/>
  <c r="AK28" i="1"/>
  <c r="AL27" i="1"/>
  <c r="AK27" i="1"/>
  <c r="AM27" i="1" s="1"/>
  <c r="AL26" i="1"/>
  <c r="AK26" i="1"/>
  <c r="AL25" i="1"/>
  <c r="AK25" i="1"/>
  <c r="AL24" i="1"/>
  <c r="AK24" i="1"/>
  <c r="AL23" i="1"/>
  <c r="AK23" i="1"/>
  <c r="AL22" i="1"/>
  <c r="AK22" i="1"/>
  <c r="AL21" i="1"/>
  <c r="AK21" i="1"/>
  <c r="AL20" i="1"/>
  <c r="AK20" i="1"/>
  <c r="AL19" i="1"/>
  <c r="AK19" i="1"/>
  <c r="AL18" i="1"/>
  <c r="AM18" i="1" s="1"/>
  <c r="AK18" i="1"/>
  <c r="AL17" i="1"/>
  <c r="AK17" i="1"/>
  <c r="AL16" i="1"/>
  <c r="AK16" i="1"/>
  <c r="AL15" i="1"/>
  <c r="AK15" i="1"/>
  <c r="AL14" i="1"/>
  <c r="AK14" i="1"/>
  <c r="AL13" i="1"/>
  <c r="AK13" i="1"/>
  <c r="AL12" i="1"/>
  <c r="AK12" i="1"/>
  <c r="AL11" i="1"/>
  <c r="AK11" i="1"/>
  <c r="AL10" i="1"/>
  <c r="AK10" i="1"/>
  <c r="AL9" i="1"/>
  <c r="AK9" i="1"/>
  <c r="AL8" i="1"/>
  <c r="AK8" i="1"/>
  <c r="AL7" i="1"/>
  <c r="AK7" i="1"/>
  <c r="AL6" i="1"/>
  <c r="AK6" i="1"/>
  <c r="AL5" i="1"/>
  <c r="AK5" i="1"/>
  <c r="V69" i="2" l="1"/>
  <c r="S69" i="2"/>
  <c r="U69" i="2" s="1"/>
  <c r="V51" i="2"/>
  <c r="S51" i="2"/>
  <c r="U51" i="2" s="1"/>
  <c r="V12" i="2"/>
  <c r="S12" i="2"/>
  <c r="U12" i="2" s="1"/>
  <c r="R75" i="2"/>
  <c r="AM218" i="1"/>
  <c r="AM245" i="1"/>
  <c r="E136" i="2"/>
  <c r="N88" i="2"/>
  <c r="V71" i="2"/>
  <c r="P75" i="2"/>
  <c r="O52" i="2"/>
  <c r="S52" i="2" s="1"/>
  <c r="U52" i="2" s="1"/>
  <c r="AM9" i="1"/>
  <c r="AM13" i="1"/>
  <c r="AM17" i="1"/>
  <c r="AM106" i="1"/>
  <c r="AM125" i="1"/>
  <c r="AM129" i="1"/>
  <c r="AM133" i="1"/>
  <c r="AM137" i="1"/>
  <c r="AM141" i="1"/>
  <c r="AM196" i="1"/>
  <c r="AM200" i="1"/>
  <c r="AM253" i="1"/>
  <c r="AM257" i="1"/>
  <c r="AM261" i="1"/>
  <c r="AM265" i="1"/>
  <c r="AM269" i="1"/>
  <c r="AM273" i="1"/>
  <c r="I90" i="2"/>
  <c r="M88" i="2"/>
  <c r="O68" i="2"/>
  <c r="R60" i="2"/>
  <c r="O49" i="2"/>
  <c r="N63" i="2"/>
  <c r="N76" i="2" s="1"/>
  <c r="N90" i="2" s="1"/>
  <c r="G63" i="2"/>
  <c r="O19" i="2"/>
  <c r="V19" i="2" s="1"/>
  <c r="AA11" i="3"/>
  <c r="AB11" i="3" s="1"/>
  <c r="W27" i="3"/>
  <c r="AM249" i="1"/>
  <c r="D90" i="2"/>
  <c r="O21" i="2"/>
  <c r="V21" i="2" s="1"/>
  <c r="O9" i="2"/>
  <c r="AM6" i="1"/>
  <c r="AM10" i="1"/>
  <c r="AM14" i="1"/>
  <c r="AM99" i="1"/>
  <c r="AM103" i="1"/>
  <c r="AM130" i="1"/>
  <c r="AM134" i="1"/>
  <c r="AM138" i="1"/>
  <c r="AM142" i="1"/>
  <c r="AM150" i="1"/>
  <c r="AM185" i="1"/>
  <c r="AM204" i="1"/>
  <c r="AM208" i="1"/>
  <c r="AM258" i="1"/>
  <c r="AM262" i="1"/>
  <c r="AM266" i="1"/>
  <c r="AM270" i="1"/>
  <c r="AM328" i="1"/>
  <c r="AM339" i="1"/>
  <c r="AM343" i="1"/>
  <c r="AM347" i="1"/>
  <c r="O85" i="2"/>
  <c r="V85" i="2" s="1"/>
  <c r="O73" i="2"/>
  <c r="S73" i="2" s="1"/>
  <c r="U73" i="2" s="1"/>
  <c r="O59" i="2"/>
  <c r="S59" i="2" s="1"/>
  <c r="U59" i="2" s="1"/>
  <c r="M63" i="2"/>
  <c r="M76" i="2" s="1"/>
  <c r="M90" i="2" s="1"/>
  <c r="O23" i="2"/>
  <c r="O17" i="2"/>
  <c r="Z9" i="3"/>
  <c r="C41" i="3"/>
  <c r="AM11" i="1"/>
  <c r="AM15" i="1"/>
  <c r="AM26" i="1"/>
  <c r="AM61" i="1"/>
  <c r="AM65" i="1"/>
  <c r="AM77" i="1"/>
  <c r="AM81" i="1"/>
  <c r="AM123" i="1"/>
  <c r="AM127" i="1"/>
  <c r="AM139" i="1"/>
  <c r="AM143" i="1"/>
  <c r="AM170" i="1"/>
  <c r="AM174" i="1"/>
  <c r="AM178" i="1"/>
  <c r="AM182" i="1"/>
  <c r="AM190" i="1"/>
  <c r="AM236" i="1"/>
  <c r="AM240" i="1"/>
  <c r="AM251" i="1"/>
  <c r="AM255" i="1"/>
  <c r="AM267" i="1"/>
  <c r="AM271" i="1"/>
  <c r="AM301" i="1"/>
  <c r="AM305" i="1"/>
  <c r="AM309" i="1"/>
  <c r="AM313" i="1"/>
  <c r="AM321" i="1"/>
  <c r="AM329" i="1"/>
  <c r="T75" i="2"/>
  <c r="N75" i="2"/>
  <c r="E76" i="2"/>
  <c r="E90" i="2" s="1"/>
  <c r="S58" i="2"/>
  <c r="U58" i="2" s="1"/>
  <c r="O50" i="2"/>
  <c r="S50" i="2" s="1"/>
  <c r="U50" i="2" s="1"/>
  <c r="M32" i="2"/>
  <c r="G30" i="2"/>
  <c r="O30" i="2" s="1"/>
  <c r="S30" i="2" s="1"/>
  <c r="U30" i="2" s="1"/>
  <c r="O26" i="2"/>
  <c r="S26" i="2" s="1"/>
  <c r="U26" i="2" s="1"/>
  <c r="F11" i="3"/>
  <c r="W11" i="3" s="1"/>
  <c r="W22" i="3"/>
  <c r="G41" i="3"/>
  <c r="O41" i="3"/>
  <c r="K90" i="2"/>
  <c r="AM78" i="1"/>
  <c r="AM116" i="1"/>
  <c r="AM120" i="1"/>
  <c r="AM194" i="1"/>
  <c r="AM217" i="1"/>
  <c r="E149" i="2"/>
  <c r="O83" i="2"/>
  <c r="V83" i="2" s="1"/>
  <c r="O74" i="2"/>
  <c r="V74" i="2" s="1"/>
  <c r="O67" i="2"/>
  <c r="S67" i="2" s="1"/>
  <c r="U67" i="2" s="1"/>
  <c r="O48" i="2"/>
  <c r="V48" i="2" s="1"/>
  <c r="O34" i="2"/>
  <c r="S34" i="2" s="1"/>
  <c r="O29" i="2"/>
  <c r="S29" i="2" s="1"/>
  <c r="U29" i="2" s="1"/>
  <c r="W23" i="3"/>
  <c r="AB16" i="3"/>
  <c r="AM12" i="1"/>
  <c r="AM16" i="1"/>
  <c r="AM51" i="1"/>
  <c r="AM55" i="1"/>
  <c r="AM66" i="1"/>
  <c r="AM124" i="1"/>
  <c r="AM128" i="1"/>
  <c r="AM132" i="1"/>
  <c r="AM136" i="1"/>
  <c r="AM163" i="1"/>
  <c r="AM167" i="1"/>
  <c r="AM179" i="1"/>
  <c r="AM183" i="1"/>
  <c r="AM252" i="1"/>
  <c r="AM256" i="1"/>
  <c r="AM291" i="1"/>
  <c r="AM295" i="1"/>
  <c r="AM322" i="1"/>
  <c r="M55" i="2"/>
  <c r="O55" i="2" s="1"/>
  <c r="S55" i="2" s="1"/>
  <c r="U55" i="2" s="1"/>
  <c r="Z29" i="2"/>
  <c r="W30" i="3"/>
  <c r="W40" i="3" s="1"/>
  <c r="E94" i="2"/>
  <c r="AM21" i="1"/>
  <c r="AM25" i="1"/>
  <c r="AM277" i="1"/>
  <c r="AM310" i="1"/>
  <c r="AM317" i="1"/>
  <c r="AM324" i="1"/>
  <c r="AM7" i="1"/>
  <c r="AM22" i="1"/>
  <c r="AM29" i="1"/>
  <c r="AM33" i="1"/>
  <c r="AM44" i="1"/>
  <c r="AM48" i="1"/>
  <c r="AM69" i="1"/>
  <c r="AM73" i="1"/>
  <c r="AM84" i="1"/>
  <c r="AM88" i="1"/>
  <c r="AM109" i="1"/>
  <c r="AM131" i="1"/>
  <c r="AM135" i="1"/>
  <c r="AM149" i="1"/>
  <c r="AM171" i="1"/>
  <c r="AM175" i="1"/>
  <c r="AM189" i="1"/>
  <c r="AM221" i="1"/>
  <c r="AM225" i="1"/>
  <c r="AM244" i="1"/>
  <c r="AM248" i="1"/>
  <c r="AM259" i="1"/>
  <c r="AM263" i="1"/>
  <c r="AM278" i="1"/>
  <c r="AM292" i="1"/>
  <c r="AM296" i="1"/>
  <c r="AM299" i="1"/>
  <c r="AM303" i="1"/>
  <c r="AM318" i="1"/>
  <c r="AM332" i="1"/>
  <c r="AM8" i="1"/>
  <c r="AM19" i="1"/>
  <c r="AM23" i="1"/>
  <c r="AM38" i="1"/>
  <c r="AM117" i="1"/>
  <c r="AM157" i="1"/>
  <c r="AM197" i="1"/>
  <c r="AM237" i="1"/>
  <c r="AM241" i="1"/>
  <c r="AM260" i="1"/>
  <c r="AM264" i="1"/>
  <c r="AM275" i="1"/>
  <c r="AM279" i="1"/>
  <c r="AM286" i="1"/>
  <c r="AM300" i="1"/>
  <c r="AM304" i="1"/>
  <c r="AM315" i="1"/>
  <c r="AM319" i="1"/>
  <c r="AM326" i="1"/>
  <c r="AM340" i="1"/>
  <c r="AM344" i="1"/>
  <c r="AM45" i="1"/>
  <c r="AM49" i="1"/>
  <c r="AM60" i="1"/>
  <c r="AM64" i="1"/>
  <c r="AM67" i="1"/>
  <c r="AM71" i="1"/>
  <c r="AM85" i="1"/>
  <c r="AM89" i="1"/>
  <c r="AM100" i="1"/>
  <c r="AM104" i="1"/>
  <c r="AM107" i="1"/>
  <c r="AM111" i="1"/>
  <c r="AM118" i="1"/>
  <c r="AM140" i="1"/>
  <c r="AM144" i="1"/>
  <c r="AM147" i="1"/>
  <c r="AM151" i="1"/>
  <c r="AM158" i="1"/>
  <c r="AM180" i="1"/>
  <c r="AM184" i="1"/>
  <c r="AM187" i="1"/>
  <c r="AM191" i="1"/>
  <c r="AM198" i="1"/>
  <c r="AM212" i="1"/>
  <c r="AM216" i="1"/>
  <c r="AM219" i="1"/>
  <c r="AM223" i="1"/>
  <c r="AM238" i="1"/>
  <c r="AM268" i="1"/>
  <c r="AM272" i="1"/>
  <c r="AM308" i="1"/>
  <c r="AM312" i="1"/>
  <c r="AK348" i="1"/>
  <c r="AK353" i="1" s="1"/>
  <c r="AM20" i="1"/>
  <c r="AM24" i="1"/>
  <c r="AM35" i="1"/>
  <c r="AM39" i="1"/>
  <c r="AM46" i="1"/>
  <c r="AM75" i="1"/>
  <c r="AM79" i="1"/>
  <c r="AM86" i="1"/>
  <c r="AM227" i="1"/>
  <c r="AM231" i="1"/>
  <c r="AM246" i="1"/>
  <c r="AM276" i="1"/>
  <c r="AM280" i="1"/>
  <c r="AM283" i="1"/>
  <c r="AM287" i="1"/>
  <c r="AM294" i="1"/>
  <c r="AM316" i="1"/>
  <c r="AM320" i="1"/>
  <c r="AM323" i="1"/>
  <c r="AM327" i="1"/>
  <c r="AM334" i="1"/>
  <c r="AL348" i="1"/>
  <c r="AL353" i="1" s="1"/>
  <c r="AM28" i="1"/>
  <c r="AM32" i="1"/>
  <c r="AM54" i="1"/>
  <c r="AM68" i="1"/>
  <c r="AM72" i="1"/>
  <c r="AM94" i="1"/>
  <c r="AM108" i="1"/>
  <c r="AM112" i="1"/>
  <c r="AM115" i="1"/>
  <c r="AM119" i="1"/>
  <c r="AM126" i="1"/>
  <c r="AM148" i="1"/>
  <c r="AM152" i="1"/>
  <c r="AM155" i="1"/>
  <c r="AM159" i="1"/>
  <c r="AM166" i="1"/>
  <c r="AM188" i="1"/>
  <c r="AM192" i="1"/>
  <c r="AM195" i="1"/>
  <c r="AM199" i="1"/>
  <c r="AM206" i="1"/>
  <c r="AM220" i="1"/>
  <c r="AM224" i="1"/>
  <c r="AM235" i="1"/>
  <c r="AM239" i="1"/>
  <c r="AM254" i="1"/>
  <c r="G25" i="2"/>
  <c r="O25" i="2" s="1"/>
  <c r="S25" i="2" s="1"/>
  <c r="U25" i="2" s="1"/>
  <c r="G18" i="2"/>
  <c r="O18" i="2" s="1"/>
  <c r="P23" i="2"/>
  <c r="R23" i="2" s="1"/>
  <c r="G16" i="2"/>
  <c r="O16" i="2" s="1"/>
  <c r="S16" i="2" s="1"/>
  <c r="U16" i="2" s="1"/>
  <c r="P8" i="2"/>
  <c r="R8" i="2" s="1"/>
  <c r="P15" i="2"/>
  <c r="R15" i="2" s="1"/>
  <c r="G14" i="2"/>
  <c r="O14" i="2" s="1"/>
  <c r="P13" i="2"/>
  <c r="R13" i="2" s="1"/>
  <c r="C32" i="2"/>
  <c r="C90" i="2" s="1"/>
  <c r="P17" i="2"/>
  <c r="R17" i="2" s="1"/>
  <c r="P10" i="2"/>
  <c r="R10" i="2" s="1"/>
  <c r="J41" i="3"/>
  <c r="L41" i="3"/>
  <c r="V41" i="3"/>
  <c r="D41" i="3"/>
  <c r="N41" i="3"/>
  <c r="F9" i="3"/>
  <c r="E20" i="3"/>
  <c r="F20" i="3" s="1"/>
  <c r="W20" i="3" s="1"/>
  <c r="S40" i="3"/>
  <c r="W29" i="3"/>
  <c r="E40" i="3"/>
  <c r="S24" i="3"/>
  <c r="F32" i="3"/>
  <c r="F40" i="3" s="1"/>
  <c r="U80" i="2"/>
  <c r="S43" i="2"/>
  <c r="U43" i="2" s="1"/>
  <c r="V43" i="2"/>
  <c r="S72" i="2"/>
  <c r="U72" i="2" s="1"/>
  <c r="V72" i="2"/>
  <c r="Q76" i="2"/>
  <c r="S68" i="2"/>
  <c r="U68" i="2" s="1"/>
  <c r="V68" i="2"/>
  <c r="S49" i="2"/>
  <c r="U49" i="2" s="1"/>
  <c r="V49" i="2"/>
  <c r="R63" i="2"/>
  <c r="S10" i="2"/>
  <c r="U10" i="2" s="1"/>
  <c r="V10" i="2"/>
  <c r="V14" i="2"/>
  <c r="S14" i="2"/>
  <c r="U14" i="2" s="1"/>
  <c r="U65" i="2"/>
  <c r="O88" i="2"/>
  <c r="V70" i="2"/>
  <c r="S70" i="2"/>
  <c r="U70" i="2" s="1"/>
  <c r="V56" i="2"/>
  <c r="S56" i="2"/>
  <c r="U56" i="2" s="1"/>
  <c r="S44" i="2"/>
  <c r="U44" i="2" s="1"/>
  <c r="V44" i="2"/>
  <c r="S42" i="2"/>
  <c r="U42" i="2" s="1"/>
  <c r="V42" i="2"/>
  <c r="U40" i="2"/>
  <c r="V39" i="2"/>
  <c r="S39" i="2"/>
  <c r="U39" i="2" s="1"/>
  <c r="J76" i="2"/>
  <c r="J90" i="2" s="1"/>
  <c r="T76" i="2"/>
  <c r="V50" i="2"/>
  <c r="V30" i="2"/>
  <c r="V26" i="2"/>
  <c r="S15" i="2"/>
  <c r="U15" i="2" s="1"/>
  <c r="V15" i="2"/>
  <c r="V11" i="2"/>
  <c r="S11" i="2"/>
  <c r="U11" i="2" s="1"/>
  <c r="Q90" i="2"/>
  <c r="V23" i="2"/>
  <c r="S23" i="2"/>
  <c r="U23" i="2" s="1"/>
  <c r="V52" i="2"/>
  <c r="S17" i="2"/>
  <c r="U17" i="2" s="1"/>
  <c r="V17" i="2"/>
  <c r="R88" i="2"/>
  <c r="V57" i="2"/>
  <c r="S57" i="2"/>
  <c r="U57" i="2" s="1"/>
  <c r="O8" i="2"/>
  <c r="P88" i="2"/>
  <c r="G88" i="2"/>
  <c r="V38" i="2"/>
  <c r="V80" i="2"/>
  <c r="G75" i="2"/>
  <c r="V61" i="2"/>
  <c r="V47" i="2"/>
  <c r="V41" i="2"/>
  <c r="V28" i="2"/>
  <c r="G20" i="2"/>
  <c r="O20" i="2" s="1"/>
  <c r="V13" i="2"/>
  <c r="V62" i="2"/>
  <c r="V60" i="2"/>
  <c r="V54" i="2"/>
  <c r="V46" i="2"/>
  <c r="V40" i="2"/>
  <c r="V35" i="2"/>
  <c r="V24" i="2"/>
  <c r="P11" i="2"/>
  <c r="R11" i="2" s="1"/>
  <c r="V81" i="2"/>
  <c r="V65" i="2"/>
  <c r="V53" i="2"/>
  <c r="V45" i="2"/>
  <c r="V37" i="2"/>
  <c r="O36" i="2"/>
  <c r="W29" i="2"/>
  <c r="T32" i="2"/>
  <c r="L32" i="2"/>
  <c r="N32" i="2" s="1"/>
  <c r="P63" i="2"/>
  <c r="P76" i="2" s="1"/>
  <c r="V348" i="1"/>
  <c r="AM5" i="1"/>
  <c r="V34" i="2" l="1"/>
  <c r="V59" i="2"/>
  <c r="AM348" i="1"/>
  <c r="AM353" i="1" s="1"/>
  <c r="O63" i="2"/>
  <c r="V63" i="2" s="1"/>
  <c r="G76" i="2"/>
  <c r="V16" i="2"/>
  <c r="T90" i="2"/>
  <c r="D93" i="2" s="1"/>
  <c r="D95" i="2" s="1"/>
  <c r="O75" i="2"/>
  <c r="O76" i="2" s="1"/>
  <c r="S19" i="2"/>
  <c r="U19" i="2" s="1"/>
  <c r="S48" i="2"/>
  <c r="U48" i="2" s="1"/>
  <c r="S21" i="2"/>
  <c r="U21" i="2" s="1"/>
  <c r="V73" i="2"/>
  <c r="V25" i="2"/>
  <c r="V29" i="2"/>
  <c r="R76" i="2"/>
  <c r="V55" i="2"/>
  <c r="S74" i="2"/>
  <c r="U74" i="2" s="1"/>
  <c r="U75" i="2" s="1"/>
  <c r="V67" i="2"/>
  <c r="S85" i="2"/>
  <c r="U85" i="2" s="1"/>
  <c r="R32" i="2"/>
  <c r="W9" i="3"/>
  <c r="W24" i="3" s="1"/>
  <c r="W41" i="3" s="1"/>
  <c r="F24" i="3"/>
  <c r="F41" i="3" s="1"/>
  <c r="E24" i="3"/>
  <c r="E41" i="3"/>
  <c r="Z20" i="3"/>
  <c r="S41" i="3"/>
  <c r="AF39" i="3"/>
  <c r="U34" i="2"/>
  <c r="S20" i="2"/>
  <c r="U20" i="2" s="1"/>
  <c r="V20" i="2"/>
  <c r="P32" i="2"/>
  <c r="P90" i="2" s="1"/>
  <c r="V36" i="2"/>
  <c r="S36" i="2"/>
  <c r="U36" i="2" s="1"/>
  <c r="V88" i="2"/>
  <c r="L90" i="2"/>
  <c r="AE39" i="2"/>
  <c r="G32" i="2"/>
  <c r="G90" i="2" s="1"/>
  <c r="Z42" i="2"/>
  <c r="Z43" i="2" s="1"/>
  <c r="W76" i="2"/>
  <c r="X77" i="2" s="1"/>
  <c r="V76" i="2"/>
  <c r="U88" i="2"/>
  <c r="AA34" i="2"/>
  <c r="Y32" i="2"/>
  <c r="S8" i="2"/>
  <c r="V8" i="2"/>
  <c r="O32" i="2"/>
  <c r="V75" i="2"/>
  <c r="S75" i="2"/>
  <c r="V18" i="2"/>
  <c r="S18" i="2"/>
  <c r="U18" i="2" s="1"/>
  <c r="S88" i="2"/>
  <c r="C96" i="2"/>
  <c r="R90" i="2" l="1"/>
  <c r="O90" i="2"/>
  <c r="Z41" i="3"/>
  <c r="V32" i="2"/>
  <c r="W42" i="3"/>
  <c r="AA38" i="2"/>
  <c r="AB38" i="2" s="1"/>
  <c r="AB34" i="2"/>
  <c r="U63" i="2"/>
  <c r="S32" i="2"/>
  <c r="U8" i="2"/>
  <c r="U32" i="2" s="1"/>
  <c r="S63" i="2"/>
  <c r="S76" i="2" s="1"/>
  <c r="S90" i="2" l="1"/>
  <c r="C93" i="2" s="1"/>
  <c r="U33" i="2"/>
  <c r="U64" i="2"/>
  <c r="U76" i="2"/>
  <c r="U90" i="2" s="1"/>
  <c r="U91" i="2" s="1"/>
  <c r="D97" i="2"/>
  <c r="C95" i="2" l="1"/>
  <c r="C97" i="2" s="1"/>
  <c r="E97" i="2" s="1"/>
  <c r="E93" i="2"/>
  <c r="V90" i="2" s="1"/>
  <c r="U94" i="2"/>
  <c r="E95" i="2" l="1"/>
</calcChain>
</file>

<file path=xl/sharedStrings.xml><?xml version="1.0" encoding="utf-8"?>
<sst xmlns="http://schemas.openxmlformats.org/spreadsheetml/2006/main" count="8634" uniqueCount="1364">
  <si>
    <t>Purchase Order No.</t>
  </si>
  <si>
    <t>Name of Supplier</t>
  </si>
  <si>
    <t>Code
(PAP)</t>
  </si>
  <si>
    <t>Procurement Project</t>
  </si>
  <si>
    <t>PMO/ End-User</t>
  </si>
  <si>
    <t>Is this an Early Procurement Activity?</t>
  </si>
  <si>
    <t>Mode of Procurement</t>
  </si>
  <si>
    <t>Actual Procurement Activity</t>
  </si>
  <si>
    <t>Source of Funds</t>
  </si>
  <si>
    <t>ABC (PhP)</t>
  </si>
  <si>
    <t>Contract Cost (PhP)</t>
  </si>
  <si>
    <t>List of Invited Observers</t>
  </si>
  <si>
    <t>Date of Receipt of Invitation</t>
  </si>
  <si>
    <t>Remarks (Explaining changes from the APP)</t>
  </si>
  <si>
    <t>Savings from Procurement</t>
  </si>
  <si>
    <t>Pre-Procurement Conference</t>
  </si>
  <si>
    <t>Ads/Post of IB</t>
  </si>
  <si>
    <t>Pre-bid Conf</t>
  </si>
  <si>
    <t>Eligibility Check</t>
  </si>
  <si>
    <t>Sub/Open of Bids</t>
  </si>
  <si>
    <t>Bid Evaluation</t>
  </si>
  <si>
    <t>Post Qual</t>
  </si>
  <si>
    <t>Date of BAC Resolution Recommending Award</t>
  </si>
  <si>
    <t>Notice of Award</t>
  </si>
  <si>
    <t>Contract Signing</t>
  </si>
  <si>
    <t>Notice to Proceed</t>
  </si>
  <si>
    <t>Delivery/ Completion</t>
  </si>
  <si>
    <t>Inspection &amp; Acceptance</t>
  </si>
  <si>
    <t>Total</t>
  </si>
  <si>
    <t>(A)         MOOE</t>
  </si>
  <si>
    <t>(B)               CO</t>
  </si>
  <si>
    <t>(C )              MOOE</t>
  </si>
  <si>
    <t>(D)              CO</t>
  </si>
  <si>
    <t>Delivery/
Completion/
Acceptance
(If applicable)</t>
  </si>
  <si>
    <t>(E=A-C)     MOOE</t>
  </si>
  <si>
    <t>(F=B-D)        CO</t>
  </si>
  <si>
    <t>(E+F) Total</t>
  </si>
  <si>
    <t>COMPLETED PROCUREMENT PROJECTS</t>
  </si>
  <si>
    <t>PO 928</t>
  </si>
  <si>
    <t>Hotel 45 Resort and Restaurant</t>
  </si>
  <si>
    <t>PPMC2023-023B</t>
  </si>
  <si>
    <t>Hotel Accommodation for two (2) nights with free breakfast for the 3rd party consultant (ISO 14001:2015 Environmental Management System - EMS)</t>
  </si>
  <si>
    <t>Office for Regulatory Services</t>
  </si>
  <si>
    <t>NO</t>
  </si>
  <si>
    <t>NP-53.10 - Lease of Real Property or Venue</t>
  </si>
  <si>
    <t>N/A</t>
  </si>
  <si>
    <t>Corporate Budget</t>
  </si>
  <si>
    <t>No Changes</t>
  </si>
  <si>
    <t>PO 929</t>
  </si>
  <si>
    <t>L.U. Overload Kitchenette</t>
  </si>
  <si>
    <t>Meals for the Environmental Management System (EMS) Documents and Records Checking Activity on January 5-6, 2023</t>
  </si>
  <si>
    <t>NP-53.9 - Small Value Procurement</t>
  </si>
  <si>
    <t>1/13/2023</t>
  </si>
  <si>
    <t>PO 930</t>
  </si>
  <si>
    <t>Procurement Service - DBM</t>
  </si>
  <si>
    <t>PPMC2023-006A</t>
  </si>
  <si>
    <t>Office Supplies for 1st Quarter of CY 2023</t>
  </si>
  <si>
    <t>Office for HR and Administration</t>
  </si>
  <si>
    <t>NP-53.5 - Agency to Agency</t>
  </si>
  <si>
    <t>PO 931</t>
  </si>
  <si>
    <t>Lorma Medical Center</t>
  </si>
  <si>
    <t>PPMC2023-014</t>
  </si>
  <si>
    <t>Pre-employment medical examination for HR Assistant</t>
  </si>
  <si>
    <t>1/18/2023</t>
  </si>
  <si>
    <t>PO 932</t>
  </si>
  <si>
    <t>Thunderbird Pilipinas Hotels and Resorts, Inc.</t>
  </si>
  <si>
    <t>PPMC2023-031</t>
  </si>
  <si>
    <t>Hotel Accommodation for Members of the Board of Directors during the 238th Regular Board Meeting on January 13, 2023</t>
  </si>
  <si>
    <t>Board Secretariat</t>
  </si>
  <si>
    <t>1/11/2023 / 1/12/2023</t>
  </si>
  <si>
    <t>1/14/2023</t>
  </si>
  <si>
    <t>1/27/2023</t>
  </si>
  <si>
    <t>PO 933</t>
  </si>
  <si>
    <t>Savie's Restaurant &amp; Bar</t>
  </si>
  <si>
    <t>PPMC2023-032</t>
  </si>
  <si>
    <t>Meals and snacks for the 238th Regular Board Meeting on January 13, 2023</t>
  </si>
  <si>
    <t>1/17/2023</t>
  </si>
  <si>
    <t>PO 934</t>
  </si>
  <si>
    <t>PPMC2023-022B</t>
  </si>
  <si>
    <t>Meals and snacks for PPMC's CSR Programs in celebration of PPMC's 20th Anniversary</t>
  </si>
  <si>
    <t>Office of the President and CEO</t>
  </si>
  <si>
    <t>1/16/2023 / 1/17/2023</t>
  </si>
  <si>
    <t>1/19/2023</t>
  </si>
  <si>
    <t>PO 935</t>
  </si>
  <si>
    <t>L.U. Morning Star Enterprises</t>
  </si>
  <si>
    <t>52. Shopping</t>
  </si>
  <si>
    <t>1/26/2023</t>
  </si>
  <si>
    <t>1/31/2023</t>
  </si>
  <si>
    <t>PO 936</t>
  </si>
  <si>
    <t>New Malayan Commercial OPC</t>
  </si>
  <si>
    <t>PO 937</t>
  </si>
  <si>
    <t>Elyu Supply Enterprises OPC</t>
  </si>
  <si>
    <t>2/13/2023</t>
  </si>
  <si>
    <t>PO 938</t>
  </si>
  <si>
    <t>Costsavers Supermarket, Inc.</t>
  </si>
  <si>
    <t>Janitorial Supplies for 1st Quarter of CY 2023</t>
  </si>
  <si>
    <t>2/15/2023</t>
  </si>
  <si>
    <t>PO 939</t>
  </si>
  <si>
    <t>Geeta Commercial and General Merchandise</t>
  </si>
  <si>
    <t>2/17/2023</t>
  </si>
  <si>
    <t>PO 940</t>
  </si>
  <si>
    <t>RPD Chem Enterprises</t>
  </si>
  <si>
    <t>1/30/2023</t>
  </si>
  <si>
    <t>PO 941</t>
  </si>
  <si>
    <t>Macjab Industrial Chemical Products Wholesaling</t>
  </si>
  <si>
    <t>Cancelled P.O.</t>
  </si>
  <si>
    <t>PO 942</t>
  </si>
  <si>
    <t>Common Grocery Supplies for 1st Quarter of CY 2023</t>
  </si>
  <si>
    <t>PO 943</t>
  </si>
  <si>
    <t>2/20/2023</t>
  </si>
  <si>
    <t>2/22/2023</t>
  </si>
  <si>
    <t>PO 944</t>
  </si>
  <si>
    <t>Robinson Supermarket Corporation</t>
  </si>
  <si>
    <t>2/21/2023</t>
  </si>
  <si>
    <t>PO 945</t>
  </si>
  <si>
    <t>Ban Bee Commercial Co. Inc.</t>
  </si>
  <si>
    <t>PO 946</t>
  </si>
  <si>
    <t>Rianne's Customized Tshirt Printing and General Merchandise</t>
  </si>
  <si>
    <t>PPMC2023-022C</t>
  </si>
  <si>
    <t>T-shirts for Volunteers - Tokens for Volunteers of PPMC CSR Program</t>
  </si>
  <si>
    <t>1/24/2023</t>
  </si>
  <si>
    <t>1/19/2023 / 1/24/2023</t>
  </si>
  <si>
    <t>3/21/2023</t>
  </si>
  <si>
    <t>PO 947</t>
  </si>
  <si>
    <t>Hotel Accommodation for Members of the Board of Directors during the 246th Special Board Meeting on January 27, 2023</t>
  </si>
  <si>
    <t>1/25/2023</t>
  </si>
  <si>
    <t>1/24/2023 / 1/25/2023</t>
  </si>
  <si>
    <t>1/28/2023</t>
  </si>
  <si>
    <t>PO 948</t>
  </si>
  <si>
    <t>Additional Hotel Accommodation for a Member of the Board of Directors during the 246th Special Board Meeting on January 27, 2023</t>
  </si>
  <si>
    <t>PO 949</t>
  </si>
  <si>
    <t>Ina's Food Services and Sari-Sari Store</t>
  </si>
  <si>
    <t>Meals and snacks for the 246th Special Board Meeting January 27, 2023</t>
  </si>
  <si>
    <t>PO 950</t>
  </si>
  <si>
    <t>Shield Drugstore</t>
  </si>
  <si>
    <t>Medicine Supplies for 1st Quarter CY 2023</t>
  </si>
  <si>
    <t>1/24/2023 / 1/26/2023</t>
  </si>
  <si>
    <t>3/23/2023</t>
  </si>
  <si>
    <t>PO 951</t>
  </si>
  <si>
    <t>PC4Me One Stop Computer Corporation</t>
  </si>
  <si>
    <t>Supply and delivery of 3 units uninterrupted power supply</t>
  </si>
  <si>
    <t>Office for Airport Management</t>
  </si>
  <si>
    <t>PO 952</t>
  </si>
  <si>
    <t>Subli-Subli Eatery</t>
  </si>
  <si>
    <t>PPMC2023-017B</t>
  </si>
  <si>
    <t>20 pax meals for 3 days for the onsite vist of the Fiscal Incentives Review Board</t>
  </si>
  <si>
    <t>Office for Business Development</t>
  </si>
  <si>
    <t>PO 953</t>
  </si>
  <si>
    <t>PPMC2023-022U</t>
  </si>
  <si>
    <t>Supply and delivery of bottled water for the Friendship Cup Basketball League</t>
  </si>
  <si>
    <t>PO 954</t>
  </si>
  <si>
    <t>Pre-employment medical examination for finance analyst</t>
  </si>
  <si>
    <t>PO 955</t>
  </si>
  <si>
    <t>Blank &amp; Printz General Merchandise</t>
  </si>
  <si>
    <t>Uniform for the Friendship Cup Inter-Barkada Division</t>
  </si>
  <si>
    <t>2/3/2023 / 2/7/2023</t>
  </si>
  <si>
    <t>PO 956</t>
  </si>
  <si>
    <t>R Buffet</t>
  </si>
  <si>
    <t>PPMC2023-015</t>
  </si>
  <si>
    <t>Snacks for the GSIS Orientation on February 9, 2023</t>
  </si>
  <si>
    <t>PO 957</t>
  </si>
  <si>
    <t>Hotel Accommodation for Members of the Board of Directors during the 239th Regular Board Meeting on February 10, 2023</t>
  </si>
  <si>
    <t>PO 958</t>
  </si>
  <si>
    <t>Supply and delivery of meals and snacks during the 239th Regular Board Meeting on February 10, 2023</t>
  </si>
  <si>
    <t>PO 959</t>
  </si>
  <si>
    <t>Printing of matte laminated calling cards for the PPMC of Board of Directors and Board Secretariat</t>
  </si>
  <si>
    <t>2/14/2023</t>
  </si>
  <si>
    <t>2/9/2023 / 2/14/2023</t>
  </si>
  <si>
    <t>PO 960</t>
  </si>
  <si>
    <t>Mark and Maycee Auto Repair Shop</t>
  </si>
  <si>
    <t>PPMC2023-007</t>
  </si>
  <si>
    <t>Repair of Toyota Innova</t>
  </si>
  <si>
    <t>2/27/2023</t>
  </si>
  <si>
    <t>PO 961</t>
  </si>
  <si>
    <t>Supply and delivery of Four (4) Seater Gang Chair, PVC Seat and Back Rest, Metal Frame, Color: Blue</t>
  </si>
  <si>
    <t>2/13/2023 / 2/14/2023</t>
  </si>
  <si>
    <t>PO 962</t>
  </si>
  <si>
    <t>Selwyn Auto Supply</t>
  </si>
  <si>
    <t>Supply and delivery of Four (4) units motor pump</t>
  </si>
  <si>
    <t>Office for Infrastructure Management</t>
  </si>
  <si>
    <t>2/15/2023 / 2/20/2023</t>
  </si>
  <si>
    <t>2/23/2023</t>
  </si>
  <si>
    <t>PO 963</t>
  </si>
  <si>
    <t>Uncle Tony's Hardware and Electrical Supply</t>
  </si>
  <si>
    <t>PPMC2023-004</t>
  </si>
  <si>
    <t>Electrical materials for the repair of airconditioning unit at the HR and Admin Office</t>
  </si>
  <si>
    <t>2/15/2023/ 2/20/2023</t>
  </si>
  <si>
    <t>PO 964</t>
  </si>
  <si>
    <t>PPMC2023-022K</t>
  </si>
  <si>
    <t>Food during the "Love Mother Earth" Coastal Clean-up drive</t>
  </si>
  <si>
    <t>2/17/2023/ 2/20/2023</t>
  </si>
  <si>
    <t>PO 965</t>
  </si>
  <si>
    <t>PPMC2023-022Q</t>
  </si>
  <si>
    <t>Garbage Bag and Gloves to be used for the "Love Mother Earth" Coastal Clean - Up Drive</t>
  </si>
  <si>
    <t>PO 966</t>
  </si>
  <si>
    <t>Paint brush and roller brush with pan to be used for the "Love Mother Earth" Coastal Clean - Up Drive</t>
  </si>
  <si>
    <t>PO 967</t>
  </si>
  <si>
    <t>Repair of ambulance</t>
  </si>
  <si>
    <t>2/28/2023</t>
  </si>
  <si>
    <t>3/27/2023</t>
  </si>
  <si>
    <t>PO 968</t>
  </si>
  <si>
    <t>Bottled water for the volunteers of "Love Mother Earth" Coastal Clean - Up Drive</t>
  </si>
  <si>
    <t>PO 969</t>
  </si>
  <si>
    <t>Bee Prime Peak Foods Corporation</t>
  </si>
  <si>
    <t>PPMC2023-17B</t>
  </si>
  <si>
    <t>Meals for the coordination meeting - La Union Foundation Anniversary Event</t>
  </si>
  <si>
    <t>PO 970</t>
  </si>
  <si>
    <t>Meals and snacks for the 247th Special Board Meeting on February 24, 2023</t>
  </si>
  <si>
    <t>PO 971</t>
  </si>
  <si>
    <t>Midtown Food Palace</t>
  </si>
  <si>
    <t>PPMC2023-013B</t>
  </si>
  <si>
    <t>Snacks for the Learning Session on February 27, 2023</t>
  </si>
  <si>
    <t>2/24/2023</t>
  </si>
  <si>
    <t>2/23/2023 / 2/24/2023</t>
  </si>
  <si>
    <t>PO 972</t>
  </si>
  <si>
    <t>Hotel Accommodation for members of the Board of Directors during the 247th Special Board Meeting on January 27, 2023</t>
  </si>
  <si>
    <t>PO 973</t>
  </si>
  <si>
    <t>PPMC2023-035</t>
  </si>
  <si>
    <t>Supply, delivery and installation of air conditioning units</t>
  </si>
  <si>
    <t>2/20/2023 / 2/21/2023</t>
  </si>
  <si>
    <t>4/24/2023</t>
  </si>
  <si>
    <t>PO 974</t>
  </si>
  <si>
    <t>2/21/2023 / 2/23/2023</t>
  </si>
  <si>
    <t>PO 975</t>
  </si>
  <si>
    <t>Hotel Accommodation for prospective locators</t>
  </si>
  <si>
    <t>PO 976</t>
  </si>
  <si>
    <t>Meals of employees who will render overtime for the Ayat Festival 2023</t>
  </si>
  <si>
    <t>PO 977</t>
  </si>
  <si>
    <t>PPMC2023-006</t>
  </si>
  <si>
    <t>Clinic equipment and Supplies</t>
  </si>
  <si>
    <t>3/28/2023</t>
  </si>
  <si>
    <t>PO 978</t>
  </si>
  <si>
    <t>Water Bottle Flask, GAD T-shirts, Tarpaulin printing, alcohol spray bottles for Women's Month Celebration</t>
  </si>
  <si>
    <t>3/2/2023 / 3/3/2023</t>
  </si>
  <si>
    <t>PO 979</t>
  </si>
  <si>
    <t>Bottled water, 500ml for Women's Month Celebration</t>
  </si>
  <si>
    <t>PO 980</t>
  </si>
  <si>
    <t>Bitstop Network Services, Inc.</t>
  </si>
  <si>
    <t>PPMC2023-003</t>
  </si>
  <si>
    <t>Renewal of Website Hosting</t>
  </si>
  <si>
    <t>NP-50 -Direct Contracting</t>
  </si>
  <si>
    <t>4/26/2023</t>
  </si>
  <si>
    <t>PO 981</t>
  </si>
  <si>
    <t>Hotel Accommodation of Members of the Board of Directors during the 247th Special Board Meeting on March 6, 2023</t>
  </si>
  <si>
    <t>PO 982</t>
  </si>
  <si>
    <t>Danish Baker</t>
  </si>
  <si>
    <t>Snacks for Volunteers and Zumba Participants</t>
  </si>
  <si>
    <t>PO 983</t>
  </si>
  <si>
    <t>Hotel Ariana</t>
  </si>
  <si>
    <t>Hotel Accommodation for EMS Consultant</t>
  </si>
  <si>
    <t>3/13/2023</t>
  </si>
  <si>
    <t>3/14/2023</t>
  </si>
  <si>
    <t>PO 984</t>
  </si>
  <si>
    <t>PPMC2023-017A</t>
  </si>
  <si>
    <t>Hotel Accommodation for PPMC Director who will be attending the ICT Summit on March 12, 2023</t>
  </si>
  <si>
    <t>PO 985</t>
  </si>
  <si>
    <t>Meals for PPMC employee's who will render overtime during the street dancing on March 11, 2023</t>
  </si>
  <si>
    <t>PO 986</t>
  </si>
  <si>
    <t>Meals for the follow-up and checking of EMS documents</t>
  </si>
  <si>
    <t>PO 987</t>
  </si>
  <si>
    <t>Pre-employment medical examination for Land and Assets Development Assistant</t>
  </si>
  <si>
    <t>3/15/2023</t>
  </si>
  <si>
    <t>PO 988</t>
  </si>
  <si>
    <t>Colim Commercial</t>
  </si>
  <si>
    <t>PPMC2023-017H</t>
  </si>
  <si>
    <t>Fabric for the uniforms of PPMC's Board of Directors</t>
  </si>
  <si>
    <t>PO 989</t>
  </si>
  <si>
    <t>Meals and snacks for the 240th Regular Board Meeting on March 16, 2023</t>
  </si>
  <si>
    <t>3/16/2023</t>
  </si>
  <si>
    <t>PO 990</t>
  </si>
  <si>
    <t>Hotel Accommodation for members of the Board of Directors during the 240th Regular Board Meeting on March 16, 2023</t>
  </si>
  <si>
    <t>3/17/2023</t>
  </si>
  <si>
    <t>PO 991</t>
  </si>
  <si>
    <t>PPMC2023-013</t>
  </si>
  <si>
    <t>Snacks for participants during the learning session on RA 9262 (Violence Against Women and Children and RA9710 (Magna Carta on Women)</t>
  </si>
  <si>
    <t>3/24/2023</t>
  </si>
  <si>
    <t>PO 992</t>
  </si>
  <si>
    <t>Welcome tarpaulin for GCG Chairperson and Commissioners</t>
  </si>
  <si>
    <t>3/29/2023</t>
  </si>
  <si>
    <t>PO 993</t>
  </si>
  <si>
    <t>Hotel Accommodation for Members of the Board of Directors during the 249th Special Board Meeting on March 31, 2023</t>
  </si>
  <si>
    <t>3/30/2023</t>
  </si>
  <si>
    <t>PO 994</t>
  </si>
  <si>
    <t>Meals and snacks for the 249th Special Board Meeting on March 31, 2023</t>
  </si>
  <si>
    <t>3/31/2023</t>
  </si>
  <si>
    <t>PO 995</t>
  </si>
  <si>
    <t>Pre-employment medical examination for Senior Security Officer</t>
  </si>
  <si>
    <t>4/4/2023 / 4/5/2023</t>
  </si>
  <si>
    <t>4/17/2023</t>
  </si>
  <si>
    <t>PO 996</t>
  </si>
  <si>
    <t>Paz Floral Creation</t>
  </si>
  <si>
    <t>Funeral wreath for the bereaved family of Mrs. Erlinda De Castro Tobias - Gallardo</t>
  </si>
  <si>
    <t>NP-53.2 - Emergency Cases</t>
  </si>
  <si>
    <t>PO 997</t>
  </si>
  <si>
    <t>CANCELLED</t>
  </si>
  <si>
    <t>PO 998</t>
  </si>
  <si>
    <t>Meals and snacks for the 241st Regular Board Meeting on April 14, 2023</t>
  </si>
  <si>
    <t>4/13/2023</t>
  </si>
  <si>
    <t>4/14/2023</t>
  </si>
  <si>
    <t>PO 999</t>
  </si>
  <si>
    <t>Hotel Accommodation for Members of the Board of Directors during the 241st Regular Board Meeting on April 14, 2023</t>
  </si>
  <si>
    <t>4/15/2023</t>
  </si>
  <si>
    <t>PO 1000</t>
  </si>
  <si>
    <t>PPMC2023-006B</t>
  </si>
  <si>
    <t>Common Grocery Supplies for 2nd Quarter of CY 2023</t>
  </si>
  <si>
    <t>4/14/2023 / 4/17/2023</t>
  </si>
  <si>
    <t>4/20/2023</t>
  </si>
  <si>
    <t>5/16/2023</t>
  </si>
  <si>
    <t>PO 1001</t>
  </si>
  <si>
    <t>PO 1002</t>
  </si>
  <si>
    <t>Janitorial Supplies for 2nd Quarter of CY 2023</t>
  </si>
  <si>
    <t>4/18/2023</t>
  </si>
  <si>
    <t>4/17/2023 / 4/18/2023</t>
  </si>
  <si>
    <t>4/28/2023</t>
  </si>
  <si>
    <t>PO 1003</t>
  </si>
  <si>
    <t>PO 1004</t>
  </si>
  <si>
    <t>PO 1005</t>
  </si>
  <si>
    <t>Mckleene Premium Products, Inc.</t>
  </si>
  <si>
    <t>PO 1006</t>
  </si>
  <si>
    <t>Office Supplies for 2nd Quarter of CY 2023</t>
  </si>
  <si>
    <t>PO 1007</t>
  </si>
  <si>
    <t>Paper Cart Marketing</t>
  </si>
  <si>
    <t>PO 1008</t>
  </si>
  <si>
    <t>PO 1009</t>
  </si>
  <si>
    <t>347 School Office Supplies Inc.</t>
  </si>
  <si>
    <t>PO 1010</t>
  </si>
  <si>
    <t>Lambert Trading</t>
  </si>
  <si>
    <t>PO 1011</t>
  </si>
  <si>
    <t>PO 1012</t>
  </si>
  <si>
    <t>Mike's Stainless Steel Fabrication</t>
  </si>
  <si>
    <t>PPMC2023-005D</t>
  </si>
  <si>
    <t>Supply, Fabrication and Installation of PWD Railings at the Administration Building and Clinic</t>
  </si>
  <si>
    <t>4/19/2023 / 4/20/2023</t>
  </si>
  <si>
    <t>4/25/2023</t>
  </si>
  <si>
    <t>PO 1013</t>
  </si>
  <si>
    <t>Second Coming Repair Shop</t>
  </si>
  <si>
    <t>Replacement of cross joint and center bearing of Toyota Innova, SHY 999 (Labor and Materials)</t>
  </si>
  <si>
    <t>PO 1014</t>
  </si>
  <si>
    <t>Meals and snacks for the 249th Special Board Meeting on April 28, 2023</t>
  </si>
  <si>
    <t>4/27/2023</t>
  </si>
  <si>
    <t>4/26/2023 / 4/27/2023</t>
  </si>
  <si>
    <t>PO 1015</t>
  </si>
  <si>
    <t>Hotel Accommodation for a Member of the Board of Directors during the 249th Special Board Meeting on April 28, 2023</t>
  </si>
  <si>
    <t>Cancelled</t>
  </si>
  <si>
    <t>PO 1016</t>
  </si>
  <si>
    <t>D&amp;D Decors and Design Center</t>
  </si>
  <si>
    <t>PPMC2023-005E</t>
  </si>
  <si>
    <t>Materials for the construction of motorpool</t>
  </si>
  <si>
    <t>4/27/2023/ 4/28/2023</t>
  </si>
  <si>
    <t>PO 1017</t>
  </si>
  <si>
    <t>PPMC2023-005A</t>
  </si>
  <si>
    <t>Stainless pressure tank, 42 gal for the maintenance of site utilities at the San Fernando Airprot</t>
  </si>
  <si>
    <t>NA</t>
  </si>
  <si>
    <t>PO 1018</t>
  </si>
  <si>
    <t>Northern Genting Food Inc.</t>
  </si>
  <si>
    <t>Snacks for the COA exit conferene</t>
  </si>
  <si>
    <t>Office for Finance</t>
  </si>
  <si>
    <t>PO 1019</t>
  </si>
  <si>
    <t>Tire Factors Corporation</t>
  </si>
  <si>
    <t>Replacement of tires of Toyota Innova NRQ-538</t>
  </si>
  <si>
    <t>5/4/2023/ 5/5/2023</t>
  </si>
  <si>
    <t>PO 1020</t>
  </si>
  <si>
    <t>Curtain rods with holder for the lactation station at San Fernando Airport Control Tower</t>
  </si>
  <si>
    <t>5/4/2023 / 5/5/2023</t>
  </si>
  <si>
    <t>5/23/2023</t>
  </si>
  <si>
    <t>PO 1021</t>
  </si>
  <si>
    <t>Mr. Ideas Curtains &amp; Window Blinds</t>
  </si>
  <si>
    <t>Curtain 60" x 80" for the lactation station at San Fernando Airport Control Tower</t>
  </si>
  <si>
    <t>5/25/2023</t>
  </si>
  <si>
    <t>PO 1022</t>
  </si>
  <si>
    <t>Little Ribbons Flower Shop and General Merchandise</t>
  </si>
  <si>
    <t>Funeral Wreath for Mr. Cesar Racadio, brother of PPMC PCEO, Atty. Felix S. Racadio</t>
  </si>
  <si>
    <t>5/15/2023</t>
  </si>
  <si>
    <t>PO 1023</t>
  </si>
  <si>
    <t>C.J. Fernandez Enterprises</t>
  </si>
  <si>
    <t>Change oil for the following vehicles: Toyota Innova SHY-999, Toyota Innova NRQ-538, Jinbei Super Grandia (SKW- 370)</t>
  </si>
  <si>
    <t>5/8/2023/ 5/10/2023</t>
  </si>
  <si>
    <t>5/24/2023</t>
  </si>
  <si>
    <t>PO 1024</t>
  </si>
  <si>
    <t>Northern Luzon Drug Corporation</t>
  </si>
  <si>
    <t>Medicines and alcohol supplies for 2nd Quarter of CY 2023</t>
  </si>
  <si>
    <t>5/9/2023/ 5/10/2023</t>
  </si>
  <si>
    <t>PO 1025</t>
  </si>
  <si>
    <t>SKM Computer Trading and General Merchandise</t>
  </si>
  <si>
    <t>External Hard Disk Drive for the Office for Business Development and Community Development Officer</t>
  </si>
  <si>
    <t>PO 1026</t>
  </si>
  <si>
    <t>Hotel accommodation of the PPMC's Board of Directors during the 242nd Regular Board Meeting on May 12, 2023</t>
  </si>
  <si>
    <t>5/10/2023 / 5/11/2023</t>
  </si>
  <si>
    <t>5/13/2023</t>
  </si>
  <si>
    <t>PO 1027</t>
  </si>
  <si>
    <t>Meals and snacks during the 242nd Regular Board Meeting on May 12, 2023</t>
  </si>
  <si>
    <t>PO 1028</t>
  </si>
  <si>
    <t>National Bazaar</t>
  </si>
  <si>
    <t>LED Bulb, 13w, 230v - Electrical Supplies</t>
  </si>
  <si>
    <t>PO 1029</t>
  </si>
  <si>
    <t>Magnetic Contactor, 40-50amp, 230V, 60 SHILIN S-50T for the repair works at water receiving station at San Fernando Airport</t>
  </si>
  <si>
    <t>PO 1030</t>
  </si>
  <si>
    <t>AGB Refrigeration Center</t>
  </si>
  <si>
    <t>Refrigerant, Freon R 22 for the repair of airconditioning unit at the security office</t>
  </si>
  <si>
    <t>5/9/2023 / 5/10/2023</t>
  </si>
  <si>
    <t>Suntawood Home and Office Inc.</t>
  </si>
  <si>
    <t>PPMC2023-042</t>
  </si>
  <si>
    <t>Executive chair, staff chair and computer desk</t>
  </si>
  <si>
    <t>PO 1032</t>
  </si>
  <si>
    <t>Basic Frames and Photography</t>
  </si>
  <si>
    <t>Frames for the lecturers during the Basic Strcutrual Firefighting Refresher Course on May 17, 2023</t>
  </si>
  <si>
    <t>5/17/2023</t>
  </si>
  <si>
    <t>PO 1033</t>
  </si>
  <si>
    <t>Printers - For nurse's and security officers' use</t>
  </si>
  <si>
    <t>5/12/2023 / 5/15/2023</t>
  </si>
  <si>
    <t>PO 1034</t>
  </si>
  <si>
    <t>AMRMR Gas Markting Corp.</t>
  </si>
  <si>
    <t>Liquified petroleum gas for Structural Firefighting Refresher Course on May 17, 2023</t>
  </si>
  <si>
    <t>PO 1035</t>
  </si>
  <si>
    <t>Meals and snacks during the Structural Firefighting Refresher Course on May 17, 2023</t>
  </si>
  <si>
    <t>PO 1036</t>
  </si>
  <si>
    <t>L.U. Parmac Enterprises</t>
  </si>
  <si>
    <t>Requirements for the Structural Firefighting Refresher Course on May 17, 2023</t>
  </si>
  <si>
    <t>PO 1037</t>
  </si>
  <si>
    <t>Snacks for the EMS Orientation</t>
  </si>
  <si>
    <t>5/18/2023</t>
  </si>
  <si>
    <t>5/17/2023/ 5/18/2023</t>
  </si>
  <si>
    <t>5/19/2023</t>
  </si>
  <si>
    <t>PO 1038</t>
  </si>
  <si>
    <t>Hotel accommodation of the PPMC's Board of Directors during the 250th Special Board Meeting on May 25, 2023</t>
  </si>
  <si>
    <t>5/23/2023/ 5/24/2023</t>
  </si>
  <si>
    <t>5/26/2023</t>
  </si>
  <si>
    <t>PO 1039</t>
  </si>
  <si>
    <t>Meals and snacks during the 250th Special Board Meeting</t>
  </si>
  <si>
    <t>PO 1040</t>
  </si>
  <si>
    <t>Wireless Microphone with rechargeable battery</t>
  </si>
  <si>
    <t>5/23/2023/ 5/25/2023</t>
  </si>
  <si>
    <t>5/29/2023</t>
  </si>
  <si>
    <t>PO 1041</t>
  </si>
  <si>
    <t>Milandez Houseware</t>
  </si>
  <si>
    <t>Supply of tablewares for the Office for Regulatory Services</t>
  </si>
  <si>
    <t>PO 1042</t>
  </si>
  <si>
    <t>April Joy Home Decors and Furniture</t>
  </si>
  <si>
    <t>Supply and delivery of executive chair, staff chair and computer desk</t>
  </si>
  <si>
    <t>4/17/2023/ 5/25/2023</t>
  </si>
  <si>
    <t>6/14/2023</t>
  </si>
  <si>
    <t>PO 1043</t>
  </si>
  <si>
    <t>Replacement of clutch master assembly and secondary clutch master assembly of Ambulance</t>
  </si>
  <si>
    <t>5/31/2023</t>
  </si>
  <si>
    <t>5/29/2023/ 5/31/2023</t>
  </si>
  <si>
    <t>6/15/2023</t>
  </si>
  <si>
    <t>PO 1044</t>
  </si>
  <si>
    <t>Funeral wreath for the bereaved family of Arch. Dominador Miranda</t>
  </si>
  <si>
    <t>;</t>
  </si>
  <si>
    <t>PO 1045</t>
  </si>
  <si>
    <t>PPMC2023-022A</t>
  </si>
  <si>
    <t>Isopropyl Alcohol 70% Solution, 500 ml. for the Bloodletting Program on July 27, 2023</t>
  </si>
  <si>
    <t>5/30/2023</t>
  </si>
  <si>
    <t>5/29/2023/ 5/30/2023</t>
  </si>
  <si>
    <t>PO 1046</t>
  </si>
  <si>
    <t>Meals and snacks for the Bloodletting Program on July 27, 2023</t>
  </si>
  <si>
    <t>PO 1047</t>
  </si>
  <si>
    <t>PPMC2023-022D</t>
  </si>
  <si>
    <t>Tarpaulin Printing for the Bloodleting Program on July 27, 2023</t>
  </si>
  <si>
    <t>6/22/2023</t>
  </si>
  <si>
    <t>PO 1048</t>
  </si>
  <si>
    <t>Bong Flower Shop</t>
  </si>
  <si>
    <t>Funeral wreath for the bereaved family of Mr. Amado Cabiles, brother of Ms. Rubilyn Cabiles, Internal Auditor</t>
  </si>
  <si>
    <t>PO 1049</t>
  </si>
  <si>
    <t>Materials for the spill kit as a requirement of EMS</t>
  </si>
  <si>
    <t>PO 1050</t>
  </si>
  <si>
    <t>Personalized Shirt for the Bloodletting Program on July 27, 2023</t>
  </si>
  <si>
    <t>6/29/2023</t>
  </si>
  <si>
    <t>PO 1051</t>
  </si>
  <si>
    <t>Hotel accommodation for the 3rd party consultant of ISO 14001: 2015 - Environmental Management System</t>
  </si>
  <si>
    <t>PO 1052</t>
  </si>
  <si>
    <t>Meals and snacks for the validation and implementation of Environmental Management System documents</t>
  </si>
  <si>
    <t>PO 1053</t>
  </si>
  <si>
    <t>Repair of photocopier</t>
  </si>
  <si>
    <t>6/13/2023</t>
  </si>
  <si>
    <t>PO 1054</t>
  </si>
  <si>
    <t>For members of the PPMC's Board of Directors during the 243rd Regular Board Meeting on June 9, 2023</t>
  </si>
  <si>
    <t>PO 1055</t>
  </si>
  <si>
    <t>Meals and snacks during the 243rd Regular Board Meeting on June 9, 2023</t>
  </si>
  <si>
    <t>PO 1056</t>
  </si>
  <si>
    <t>Ink cartridge, Canon Pixma #811</t>
  </si>
  <si>
    <t>6/20/2023</t>
  </si>
  <si>
    <t>PO 1057</t>
  </si>
  <si>
    <t>EK Blessed Printing Center</t>
  </si>
  <si>
    <t>PPMC2023-017E</t>
  </si>
  <si>
    <t>PPFZ Folder for PPMC Marketing Collaterals</t>
  </si>
  <si>
    <t>6/26/2023</t>
  </si>
  <si>
    <t>PO 1058</t>
  </si>
  <si>
    <t>Grafix Prints</t>
  </si>
  <si>
    <t>PPMC2023-017C (Brochures)
PPMC2023-017F (Eco Bag)
PPMC2023-017G (Business Card)</t>
  </si>
  <si>
    <t>Brochures, Eco Bag, Business Cards for PPMC Marketing Collaterals</t>
  </si>
  <si>
    <t>6/23/2023</t>
  </si>
  <si>
    <t>PO 1059</t>
  </si>
  <si>
    <t>Tarp Mo Print Ko</t>
  </si>
  <si>
    <t>PPMC2023-017C</t>
  </si>
  <si>
    <t>PPFZ Pamphlets/flyers for PPMC Marketing Collaterals</t>
  </si>
  <si>
    <t>6/27/2023</t>
  </si>
  <si>
    <t>PO 1060</t>
  </si>
  <si>
    <t>Pre-employment medical examination for Executive Secretary</t>
  </si>
  <si>
    <t>PO 1061</t>
  </si>
  <si>
    <t>Liberty and Son's La Union, Inc.</t>
  </si>
  <si>
    <t>1" dia. water brass to be used to monitor water consumption as a requirement for EMS</t>
  </si>
  <si>
    <t>PO 1062</t>
  </si>
  <si>
    <t>Tablewares to be used at the VIP lounge at San Fernando</t>
  </si>
  <si>
    <t>6/16/2023</t>
  </si>
  <si>
    <t>6/19/2023</t>
  </si>
  <si>
    <t>PO 1063</t>
  </si>
  <si>
    <t>Carr Brake Auto Supply</t>
  </si>
  <si>
    <t>Battery for the maintenance of 500KVA and 7.5KVA generator set &amp; back-up radio at Tower</t>
  </si>
  <si>
    <t>6/21/2023</t>
  </si>
  <si>
    <t>PO 1064</t>
  </si>
  <si>
    <t>Metal drawer to be used at the San Fernando Airport</t>
  </si>
  <si>
    <t>PO 1065</t>
  </si>
  <si>
    <t>Vault for Finance Office use</t>
  </si>
  <si>
    <t>PO 1066</t>
  </si>
  <si>
    <t>Ceiling fan for the Security Office</t>
  </si>
  <si>
    <t>PO 1067</t>
  </si>
  <si>
    <t>Emergency lights for the Security Office</t>
  </si>
  <si>
    <t>PO 1068</t>
  </si>
  <si>
    <t>PPMC2023-005</t>
  </si>
  <si>
    <t>Compressor Motor for 3 Tonner, LRA-66, R-22 for the aircon of ANS at the Control Tower, San Fernando Airport</t>
  </si>
  <si>
    <t>6-/23/2023</t>
  </si>
  <si>
    <t>PO 1069</t>
  </si>
  <si>
    <t>Elmo's Flower Shop</t>
  </si>
  <si>
    <t>Funeral wreath for the bereaved family of Mrs. Aurora Hipol, mother-in-law of Mr. Carlo S. Escalona, Procurement Officer</t>
  </si>
  <si>
    <t>PO 1070</t>
  </si>
  <si>
    <t>Hotel accommodation for PPMC's Board of Directors during the 251st Special Board Meeting on June 22, 2023</t>
  </si>
  <si>
    <t>PO 1071</t>
  </si>
  <si>
    <t>Meals and snacks during the 251st Special Board Meeting on June 22, 2024</t>
  </si>
  <si>
    <t>PO 1072</t>
  </si>
  <si>
    <t>PPMC2023-011</t>
  </si>
  <si>
    <t>Ethyl Alchohol for COA's office use</t>
  </si>
  <si>
    <t>PO 1073</t>
  </si>
  <si>
    <t>Dency's Hardware Tools &amp; Gen. Mdse.</t>
  </si>
  <si>
    <t>Demolition breaker jack hammer, electric, 220-240v, 50-60hz, 1700 watts to be used for the construction of motorpool</t>
  </si>
  <si>
    <t>PO 1074</t>
  </si>
  <si>
    <t>PPMC2023-036 (Laptops)
PPMC2023-006B (Printers)</t>
  </si>
  <si>
    <t>IT Equipment for CY 2023</t>
  </si>
  <si>
    <t>PO 1075</t>
  </si>
  <si>
    <t>ANDJ Bright Printing Services</t>
  </si>
  <si>
    <t>Ink cartridges #810 for 2nd Quarter office supplies</t>
  </si>
  <si>
    <t>PO 1076</t>
  </si>
  <si>
    <t>Citihardware Gensan, Inc.</t>
  </si>
  <si>
    <t>Privacy door knob for the mainternance of comfort rooms at Baywalk, Airport and CCA</t>
  </si>
  <si>
    <t>PO 1077</t>
  </si>
  <si>
    <t>IQC Trading</t>
  </si>
  <si>
    <t>Materials for the mainternance of comfort rooms at Baywalk, Airport and CCA</t>
  </si>
  <si>
    <t>PO 1078</t>
  </si>
  <si>
    <t>PO 1079</t>
  </si>
  <si>
    <t>Asia Motor Works</t>
  </si>
  <si>
    <t>Repair and maintenance of Zeigler Firetruck</t>
  </si>
  <si>
    <t>7/21/2023</t>
  </si>
  <si>
    <t>PO 1080</t>
  </si>
  <si>
    <t>2nd Quarter Supply of Alcohol</t>
  </si>
  <si>
    <t>PO 1081</t>
  </si>
  <si>
    <t>Toner for photocopier Fuji Xerox S2110</t>
  </si>
  <si>
    <t>PO 1082</t>
  </si>
  <si>
    <t>20 Kilo weighing scale with stainless flat plate for Environmental Management System requirement</t>
  </si>
  <si>
    <t>7/14/2023</t>
  </si>
  <si>
    <t>PO 1083</t>
  </si>
  <si>
    <t>Fo COA's office use</t>
  </si>
  <si>
    <t>PO 1084</t>
  </si>
  <si>
    <t>PO 1085</t>
  </si>
  <si>
    <t>PO 1086</t>
  </si>
  <si>
    <t>PO 1087</t>
  </si>
  <si>
    <t>Echimesco Office Solutions Marketing</t>
  </si>
  <si>
    <t>Computer desk for Security Office use</t>
  </si>
  <si>
    <t>7/19/2023</t>
  </si>
  <si>
    <t>PO 1088</t>
  </si>
  <si>
    <t>Monoblock chair for Security Office use</t>
  </si>
  <si>
    <t>PO 1089</t>
  </si>
  <si>
    <t>Ayson Motor Vehicle Shop</t>
  </si>
  <si>
    <t>For the repair of generator set for repair and maintenance works</t>
  </si>
  <si>
    <t>PO 1090</t>
  </si>
  <si>
    <t>Pandayan Bookshop Inc</t>
  </si>
  <si>
    <t>Wire binder machine for the replacement of defective unit</t>
  </si>
  <si>
    <t>PPMC2023-021</t>
  </si>
  <si>
    <t>Public Bidding of the Contract for Manpower Services</t>
  </si>
  <si>
    <t>Competitive Bidding</t>
  </si>
  <si>
    <t>4/10/2023 to 5/3/2023</t>
  </si>
  <si>
    <t>6/30/2023</t>
  </si>
  <si>
    <t xml:space="preserve">Commission on Audit Regional Office I
Philippine Institute of Certified Public Accountants, Inc. – La Union Chapter
Chamber of Commerce and Industry of La Union
Bases Conversion and Development Authority
</t>
  </si>
  <si>
    <t>3/15/2023 and 4/4/2023</t>
  </si>
  <si>
    <t>PO 1091</t>
  </si>
  <si>
    <t>Cafe Esperanza</t>
  </si>
  <si>
    <t>Pastries for the visit of BCDA President &amp; CEO</t>
  </si>
  <si>
    <t>PO 1092</t>
  </si>
  <si>
    <t>Drinks for the visit of BCDA President &amp; CEO</t>
  </si>
  <si>
    <t>PO 1093</t>
  </si>
  <si>
    <t>Meals and snacks for the 244th Regular Board Meeting on July 7, 2023</t>
  </si>
  <si>
    <t>PO 1094</t>
  </si>
  <si>
    <t>Hotel accommodation of PPMC's Board of Directors during the 244th Regular Board Meeting on July 7, 2023</t>
  </si>
  <si>
    <t>PO 1095</t>
  </si>
  <si>
    <t>Stern Real Estate and Development Corporation (Le Monet Hotel)</t>
  </si>
  <si>
    <t>PPMC203-12B</t>
  </si>
  <si>
    <t>Hotel accommodation and meal requirements for PPMC's Corporate Planning CY 2023</t>
  </si>
  <si>
    <t>7/22/2023</t>
  </si>
  <si>
    <t>PO 1096</t>
  </si>
  <si>
    <t>A4 bond paper for ISO-related materials</t>
  </si>
  <si>
    <t>7/13/2023</t>
  </si>
  <si>
    <t>PO 1097</t>
  </si>
  <si>
    <t>CD Reader to be used by the Commission on Audit (COA)</t>
  </si>
  <si>
    <t>7/17/2023</t>
  </si>
  <si>
    <t>7/20/2023</t>
  </si>
  <si>
    <t>PO 1098</t>
  </si>
  <si>
    <t>PPMC203-013B</t>
  </si>
  <si>
    <t>Frame and specialty board paper for the resource speaker during the conduct of 2- day First Aid and Basic Life Support - CPR with AED Course on July 24 - 25, 2023</t>
  </si>
  <si>
    <t>PO 1099</t>
  </si>
  <si>
    <t>PPMC2023-007B</t>
  </si>
  <si>
    <t>Battery for the replacement of defective unit for ambulance with plate no. SKW 730</t>
  </si>
  <si>
    <t>PO 1100</t>
  </si>
  <si>
    <t>Snacks and meals for the conduct of Occupational First Aid Basic Life Support/CPR with AED on July 24-25, 2023</t>
  </si>
  <si>
    <t>7/25/2023</t>
  </si>
  <si>
    <t>PO 1101</t>
  </si>
  <si>
    <t>Elastic bandage to be used for the conduct of Occupational First Aid Basic Life Support/CPR with AED on July 24-25, 2023</t>
  </si>
  <si>
    <t>7/24/2023</t>
  </si>
  <si>
    <t>PO 1102</t>
  </si>
  <si>
    <t>PO 1103</t>
  </si>
  <si>
    <t>PPMC2023-006C</t>
  </si>
  <si>
    <t>Common Grocery Supplies for 3rd Quater CY 2023</t>
  </si>
  <si>
    <t>PO 1104</t>
  </si>
  <si>
    <t>PO 1105</t>
  </si>
  <si>
    <t>Puregold Price Club, Inc.</t>
  </si>
  <si>
    <t>8/30/2023</t>
  </si>
  <si>
    <t>PO 1106</t>
  </si>
  <si>
    <t>Janitorial Supplies for 3rd Quater CY 2023</t>
  </si>
  <si>
    <t>7/15/2023</t>
  </si>
  <si>
    <t>PO 1107</t>
  </si>
  <si>
    <t>PO 1108</t>
  </si>
  <si>
    <t>PO 1109</t>
  </si>
  <si>
    <t>PO 1110</t>
  </si>
  <si>
    <t>7/31/2023</t>
  </si>
  <si>
    <t>8/17/2023</t>
  </si>
  <si>
    <t>PO 1111</t>
  </si>
  <si>
    <t>Nee Mee Foods Corporation</t>
  </si>
  <si>
    <t>Snacks for the ISO 9001:2015 Management Review on July 26, 2023</t>
  </si>
  <si>
    <t>7/28/2023</t>
  </si>
  <si>
    <t>PO 1112</t>
  </si>
  <si>
    <t>Office Supplies for 3rd Quater CY 2023</t>
  </si>
  <si>
    <t>PO 1113</t>
  </si>
  <si>
    <t>Group 5 Computer Products &amp; Supplies, Inc.</t>
  </si>
  <si>
    <t>8/24/2023</t>
  </si>
  <si>
    <t>PO 1114</t>
  </si>
  <si>
    <t>Pandayan Bookshop</t>
  </si>
  <si>
    <t>PO 1115</t>
  </si>
  <si>
    <t>La Union Morning Star Enterprises</t>
  </si>
  <si>
    <t>PO 1116</t>
  </si>
  <si>
    <t>Supply, delivery and installation of CCTV fuse box</t>
  </si>
  <si>
    <t>9/22/2023</t>
  </si>
  <si>
    <t>PO1117</t>
  </si>
  <si>
    <t>Ferenzo Holding and Development Corporation</t>
  </si>
  <si>
    <t>Hotel Accommodation for a member of the Board of Directors during the 245th Regular Board Meeting on August 4, 2023</t>
  </si>
  <si>
    <t>PO1118</t>
  </si>
  <si>
    <t>Meals and snacks during the 245th Regular Board Meeting on August 4, 2023</t>
  </si>
  <si>
    <t>PO1119</t>
  </si>
  <si>
    <t>Addessa Corporation</t>
  </si>
  <si>
    <t>Refrigerator for the replacement of old and defective unit at admin pantry</t>
  </si>
  <si>
    <t>8/14/2023</t>
  </si>
  <si>
    <t>8/23/2023</t>
  </si>
  <si>
    <t>PO1120</t>
  </si>
  <si>
    <t>For the bereaved family of Ms. Emelda Bautista, sister of Mr. Joseph Bautista, Enterprise Regulatory Assistant</t>
  </si>
  <si>
    <t>8/16/2023</t>
  </si>
  <si>
    <t>PO1121</t>
  </si>
  <si>
    <t>Larida Concrete Products and Aggregates</t>
  </si>
  <si>
    <t>PPMC2023-025</t>
  </si>
  <si>
    <t>Gravel to be used in access road going to the airport fuel shed</t>
  </si>
  <si>
    <t>8/15/2023</t>
  </si>
  <si>
    <t>8/31/2023
9/6/2023
9/7/2023
9/8/2023</t>
  </si>
  <si>
    <t>PO1122</t>
  </si>
  <si>
    <t>RCI Tire Supply</t>
  </si>
  <si>
    <t>Replacement of tires for ambulance</t>
  </si>
  <si>
    <t>8/25/2023</t>
  </si>
  <si>
    <t>PO1123</t>
  </si>
  <si>
    <t>Snacks during the Budget Presentation on August 22, 2023</t>
  </si>
  <si>
    <t>8/22/2023</t>
  </si>
  <si>
    <t>PO1124</t>
  </si>
  <si>
    <t>Snacks during the life insurance orientation by Manulife on August 23, 2023</t>
  </si>
  <si>
    <t>PO1125</t>
  </si>
  <si>
    <t>PO1126</t>
  </si>
  <si>
    <t>Hotel accommodation of PPMC's Board of Directors during the 253rd Special Board Meeting on August 25, 2023 2023</t>
  </si>
  <si>
    <t>8/26/2023</t>
  </si>
  <si>
    <t>PO1127</t>
  </si>
  <si>
    <t>Meals and snacks for the 253rd Special Board Meeting on August 25, 2023</t>
  </si>
  <si>
    <t>PO1128</t>
  </si>
  <si>
    <t>PPMC2023-022G</t>
  </si>
  <si>
    <t>Cleaning Materials for the Brigada Eskwela CY 2023</t>
  </si>
  <si>
    <t>8/29/2023</t>
  </si>
  <si>
    <t>8/31/2023</t>
  </si>
  <si>
    <t>PO1129</t>
  </si>
  <si>
    <t>Construction Materials for the Brigada Eskwela CY 2024</t>
  </si>
  <si>
    <t>PO1130</t>
  </si>
  <si>
    <t>PPMC2023-022E</t>
  </si>
  <si>
    <t>Snacks for volunteers during the Brigada Eskwela CY 2023- 2024</t>
  </si>
  <si>
    <t>PO1131</t>
  </si>
  <si>
    <t>Triust Liabilities</t>
  </si>
  <si>
    <t>Meals during the Opening of Quotation of the Negotiated Procurement After Two Failed Bidding of the Contract for the Supply and Delivery of One (1) Unit Brand New Vehicle 4 x 2 Pick-Up on Sept. 1, 2023 and Opening of Bids of the Contract for the Contract for the Supply, Delivery, Installation and Commissioning of Generator Sets on Sept. 7, 2023.</t>
  </si>
  <si>
    <t>PO1132</t>
  </si>
  <si>
    <t>Dency's Hardware Tools &amp; General Merchandise</t>
  </si>
  <si>
    <t>PPMC2023-026</t>
  </si>
  <si>
    <t>Heavy duty sound proof ear protector for EMS requirement</t>
  </si>
  <si>
    <t>PO1133</t>
  </si>
  <si>
    <t>Snacks for the General Assembly on September 7, 2023</t>
  </si>
  <si>
    <t>PO1134</t>
  </si>
  <si>
    <t>PO 1135</t>
  </si>
  <si>
    <t>Maces Cut Flowers &amp; Ornamental Plants</t>
  </si>
  <si>
    <t>Flowers for the Holy Mass on September 8, 2023</t>
  </si>
  <si>
    <t>PO 1136</t>
  </si>
  <si>
    <t>Hotel Accommodation for members of the Board of Directors during the 246th Regular Board Meeting on September 8, 2024</t>
  </si>
  <si>
    <t>PO 1137</t>
  </si>
  <si>
    <t>Meals and snacks during the 246th Regular Board Meeting on September 8, 2023</t>
  </si>
  <si>
    <t>PO 1138</t>
  </si>
  <si>
    <t>Assorted fruits for the Holy Maas on September 8, 2023</t>
  </si>
  <si>
    <t>PO 1139</t>
  </si>
  <si>
    <t>Trust Liabilities</t>
  </si>
  <si>
    <t>Supply and delivery of meals for the Pre-bid Conference and Opening of Bids for the Public Bidding of the Contract for the Improvement of the San Fernando Access Road and Parking</t>
  </si>
  <si>
    <t>Office of the Legal Counsel</t>
  </si>
  <si>
    <t>9/14/2023</t>
  </si>
  <si>
    <t>9/15/2023</t>
  </si>
  <si>
    <t>9/27/2023</t>
  </si>
  <si>
    <t>PO 1140</t>
  </si>
  <si>
    <t>Pre-employment medical examination for procurement assistant</t>
  </si>
  <si>
    <t>9/18/2023</t>
  </si>
  <si>
    <t>9/19/2023</t>
  </si>
  <si>
    <t>9/20/2023</t>
  </si>
  <si>
    <t>9/29/2023</t>
  </si>
  <si>
    <t>PO 1141</t>
  </si>
  <si>
    <t>Pre-employment medical examination for executive secretary</t>
  </si>
  <si>
    <t>PO 1142</t>
  </si>
  <si>
    <t>Hotel Accommodation for a member of the Board of Directors during the 254th Special Board Meeting on September 22, 2024</t>
  </si>
  <si>
    <t>9/21/2023</t>
  </si>
  <si>
    <t>9/19/2023
9/21/2023</t>
  </si>
  <si>
    <t>9-21-2023</t>
  </si>
  <si>
    <t>9/23/2023</t>
  </si>
  <si>
    <t>PO 1143</t>
  </si>
  <si>
    <t>Meals and snacks during the 254th Special Board Meeting on September 22, 2024</t>
  </si>
  <si>
    <t>9/20/2023
9/21/2023</t>
  </si>
  <si>
    <t>PO 1144</t>
  </si>
  <si>
    <t>Repair and maintenance of SIDES Firetruck</t>
  </si>
  <si>
    <t>9/19/2023
9/20/2023</t>
  </si>
  <si>
    <t>9/26/2023</t>
  </si>
  <si>
    <t>PO 1145</t>
  </si>
  <si>
    <t>CEF Consumer Goods Trading</t>
  </si>
  <si>
    <t>PPMC2023-016</t>
  </si>
  <si>
    <t>Supply and Delivery of Newspaper</t>
  </si>
  <si>
    <t>PO 1146</t>
  </si>
  <si>
    <t>PLDT Inc.</t>
  </si>
  <si>
    <t>PPMC2023-002</t>
  </si>
  <si>
    <t>Internet and landline connection at San Fernando Airport</t>
  </si>
  <si>
    <t>9/25/2023</t>
  </si>
  <si>
    <t>PO 1147</t>
  </si>
  <si>
    <t>Meals for the COA Entrance Conference on September 27, 2023</t>
  </si>
  <si>
    <t>PO 1148</t>
  </si>
  <si>
    <t>F1 Hotel Manila (New Yori Mega City Dev. Corp.)</t>
  </si>
  <si>
    <t>Hotel Accommodation with meals during the PPMC's 247th Regular Board Meeting and Joint Meeting with BCDA on October 6, 2023</t>
  </si>
  <si>
    <t>PO 1149</t>
  </si>
  <si>
    <t>Jeremy's Flower Shop</t>
  </si>
  <si>
    <t>PPMC2023-034</t>
  </si>
  <si>
    <t>Supply and delivery of flower for the bereaved family of Mr. John Patrick Singson, brother of Dir. Jeremias Singson Jr.</t>
  </si>
  <si>
    <t>PO 1150</t>
  </si>
  <si>
    <t>PPMC2023-006D</t>
  </si>
  <si>
    <t>Medicine Supplies for 4th Quarter of CY 2023</t>
  </si>
  <si>
    <t>10/10/2023
10/11/2023</t>
  </si>
  <si>
    <t>10/13/2023</t>
  </si>
  <si>
    <t>10/27/2023</t>
  </si>
  <si>
    <t>PO 1151</t>
  </si>
  <si>
    <t>Office Supplies for the 4th Quarter of CY 2023 - Toner for Photocopier</t>
  </si>
  <si>
    <t>10/25/2023</t>
  </si>
  <si>
    <t>PO 1152</t>
  </si>
  <si>
    <t>Meals and snacks for the volunteers during the PPFZ Medical &amp; Dental Mission on October 27 &amp; 31, 2023</t>
  </si>
  <si>
    <t>10/10/2023
10/12/2023</t>
  </si>
  <si>
    <t>10/16/2023</t>
  </si>
  <si>
    <t>12/13/2023</t>
  </si>
  <si>
    <t>PO 1153</t>
  </si>
  <si>
    <t>JHN Needle Craft Supplies and Accessories</t>
  </si>
  <si>
    <t>Tokens- Volunteer Shirt with PPMC Logo 20th Anniversay - For the volunteers during the PPFZ Medical &amp; Dental Mission on October 27 &amp; 31, 2023</t>
  </si>
  <si>
    <t>10/26/2023</t>
  </si>
  <si>
    <t>PO 1154</t>
  </si>
  <si>
    <t>Tarpaulin 8' x 5' - To be used for the Medical and Dental Mission on October 27 &amp; 31, 2023</t>
  </si>
  <si>
    <t>10/9/2023
10/12/2023</t>
  </si>
  <si>
    <t>10/24/2023</t>
  </si>
  <si>
    <t>PO 1155</t>
  </si>
  <si>
    <t>Meals and snacks for the opening of quotation of the Contract for the Construction of Mulit-Purposer Room</t>
  </si>
  <si>
    <t>PO 1156</t>
  </si>
  <si>
    <t>Supply and delivery of medical and dental supplies for the Medical and Dental Mission on October 27 &amp; 31, 2023</t>
  </si>
  <si>
    <t>10/18/2023</t>
  </si>
  <si>
    <t>PO 1157</t>
  </si>
  <si>
    <t>Office and Janitorial Supplies for the 4th Quarter of CY 2023</t>
  </si>
  <si>
    <t>PO 1158</t>
  </si>
  <si>
    <t>Construction Supplies for the repair/replacement of perimeter fence at Airport runway</t>
  </si>
  <si>
    <t>10/17/2023</t>
  </si>
  <si>
    <t>10/20/2023</t>
  </si>
  <si>
    <t>PO 1159</t>
  </si>
  <si>
    <t>Hotel Accommodation of Members of the Board of Directors during the 255th Special Board Meeting</t>
  </si>
  <si>
    <t>10/24/2023
10/26/2023</t>
  </si>
  <si>
    <t>10/28/2023</t>
  </si>
  <si>
    <t>PO 1160</t>
  </si>
  <si>
    <t>Additional Hotel Accommodation for a Member of the Board of Directors during the 255th Special Board Meeting on October 27, 2023</t>
  </si>
  <si>
    <t>PO 1161</t>
  </si>
  <si>
    <t>Meals and snacks during the 255th Special Board Meeting on October 27, 2023</t>
  </si>
  <si>
    <t>PO 1162</t>
  </si>
  <si>
    <t>EK Blessed Printing Center and General Merchandise</t>
  </si>
  <si>
    <t>Signages to Implement the Environmental Management System</t>
  </si>
  <si>
    <t>11/23/2023</t>
  </si>
  <si>
    <t>November</t>
  </si>
  <si>
    <t>PO 1163</t>
  </si>
  <si>
    <t>PPMC Website SSL Certificate</t>
  </si>
  <si>
    <t>11/24/2023</t>
  </si>
  <si>
    <t>PO 1164</t>
  </si>
  <si>
    <t>RHJV Giveaways Shop</t>
  </si>
  <si>
    <t>PPMC2023-017C/ 017D / 017F</t>
  </si>
  <si>
    <t>Promotional and Marketing Collaterals</t>
  </si>
  <si>
    <t>PO1165</t>
  </si>
  <si>
    <t>BHF Multi Gab, Inc.</t>
  </si>
  <si>
    <t>8kg Laundry Dryer Machine</t>
  </si>
  <si>
    <t>11/20/2023</t>
  </si>
  <si>
    <t>PO1166</t>
  </si>
  <si>
    <t>Repair and Maintenance of Zeigler Firetruck</t>
  </si>
  <si>
    <t>PO1167</t>
  </si>
  <si>
    <t>Common Grocery Supplies for 4th Quarter of CY 20233</t>
  </si>
  <si>
    <t>11/22/2023</t>
  </si>
  <si>
    <t>PO1168</t>
  </si>
  <si>
    <t>PO1169</t>
  </si>
  <si>
    <t>Packed Lunch and Snacks for the Opening of Bids on November 6, 2023</t>
  </si>
  <si>
    <t>PO1170</t>
  </si>
  <si>
    <t>Hotel Accommodation of Dir. Santos who will attend the 248th Regular Board Meeting on November 10, 2023</t>
  </si>
  <si>
    <t>11/7/2023
11/8/2023</t>
  </si>
  <si>
    <t>PO1171</t>
  </si>
  <si>
    <t>PPMC2023-026A</t>
  </si>
  <si>
    <t>External Hard Disk Drive - Back up storage for Records and ISO files</t>
  </si>
  <si>
    <t>11/15/2023</t>
  </si>
  <si>
    <t>PO1172</t>
  </si>
  <si>
    <t>Janitorial Supplies for 4th Quarter of CY 2023</t>
  </si>
  <si>
    <t>11/6/2023
11/8/2023</t>
  </si>
  <si>
    <t>11/16/2023</t>
  </si>
  <si>
    <t>PO1173</t>
  </si>
  <si>
    <t>PO1174</t>
  </si>
  <si>
    <t>PO1175</t>
  </si>
  <si>
    <t>PO1176</t>
  </si>
  <si>
    <t>Rose Bowl Steakhouse and Restaurant</t>
  </si>
  <si>
    <t>Meals and snacks during the 248th Regular Board Meeting on November 10, 2023</t>
  </si>
  <si>
    <t>PO1177</t>
  </si>
  <si>
    <t>Supply and Delivery of Office Supplies for 4th Quarter of CY 2023</t>
  </si>
  <si>
    <t>11/8/2023
11/9/2023</t>
  </si>
  <si>
    <t>PO1178</t>
  </si>
  <si>
    <t>11/21/2023</t>
  </si>
  <si>
    <t>PO1179</t>
  </si>
  <si>
    <t>PO1180</t>
  </si>
  <si>
    <t>12/22/2023</t>
  </si>
  <si>
    <t>PO1181</t>
  </si>
  <si>
    <t>12/21/2023</t>
  </si>
  <si>
    <t>PO1182</t>
  </si>
  <si>
    <t>Group 5 Computer Products and Supplies, Inc.</t>
  </si>
  <si>
    <t>PO1183</t>
  </si>
  <si>
    <t>Amada Enterprises</t>
  </si>
  <si>
    <t>PO1184</t>
  </si>
  <si>
    <t>Mediacast Digital Group Incorporated</t>
  </si>
  <si>
    <t>Supply, Delivery, Installation and Commissioning of Two Sets of Interactive Digital Signage</t>
  </si>
  <si>
    <t>Office for Airport Management and Office for Regulatory Services</t>
  </si>
  <si>
    <t>10/13/2023 to 11/8/2023</t>
  </si>
  <si>
    <t>11/13/2023</t>
  </si>
  <si>
    <t>12/15/2023</t>
  </si>
  <si>
    <t>PO1185</t>
  </si>
  <si>
    <t>Supply and Delivery of Refrigerator, 2 Door, No Frost Inverter to be used at the BOD Lounge</t>
  </si>
  <si>
    <t>11/28/2023</t>
  </si>
  <si>
    <t>PO1186</t>
  </si>
  <si>
    <t>Pagtaengan Water Refilling Station</t>
  </si>
  <si>
    <t>Supply and Delivery of Purified Drinking Water</t>
  </si>
  <si>
    <t>11/17/2023</t>
  </si>
  <si>
    <t>11/15/2023
11/17/2023</t>
  </si>
  <si>
    <t>PO1187</t>
  </si>
  <si>
    <t>La Union Medical Diagnostic Center and Hospital, Inc.</t>
  </si>
  <si>
    <t>Pre-employment Medical Examination for Driver/Messenger</t>
  </si>
  <si>
    <t>11/20/2023
11/21/2023</t>
  </si>
  <si>
    <t>PO1188</t>
  </si>
  <si>
    <t>PPMC2023-026B</t>
  </si>
  <si>
    <t>Snacks for the ISO Core Team Meeting on November 22, 2023</t>
  </si>
  <si>
    <t>11/21/2023
11/22/2023</t>
  </si>
  <si>
    <t>PO1189</t>
  </si>
  <si>
    <t>Seven Seagull Enterprises</t>
  </si>
  <si>
    <t>PPMC2023-018</t>
  </si>
  <si>
    <t>10" Glass Plaque for PPMC Anniversary and Year-End Activities (Thanksgiving and Conferment of Plaques of Recognition to Service Awardees</t>
  </si>
  <si>
    <t>12/14/2023</t>
  </si>
  <si>
    <t>PO1190</t>
  </si>
  <si>
    <t>Eight Integrated Development Corp. (Royce Hotel and Casino)</t>
  </si>
  <si>
    <t>Lease of venue with meals and hotel accommodation for members of the Board of Directors during the 256th Special Board Meeting on November 24, 2023</t>
  </si>
  <si>
    <t>11/25/2023</t>
  </si>
  <si>
    <t>PO1191</t>
  </si>
  <si>
    <t>Paz Floral</t>
  </si>
  <si>
    <t>PPMC2023-020</t>
  </si>
  <si>
    <t>Flowers for the Holy Mass on December 14, 2023</t>
  </si>
  <si>
    <t>11/21/2023
11/23/2023</t>
  </si>
  <si>
    <t>11/29/2023</t>
  </si>
  <si>
    <t>PO1192</t>
  </si>
  <si>
    <t>Puregold Price Club La Union, Inc.</t>
  </si>
  <si>
    <t>Basket of Fruits for the Holy Mass on December 14, 2023</t>
  </si>
  <si>
    <t>PO1193</t>
  </si>
  <si>
    <t>Snacks for the ISO Core Team Meeting on November 28, 2023</t>
  </si>
  <si>
    <t>PO1194</t>
  </si>
  <si>
    <t>Meals and snacks during the conduct of inventory with BCDA on November 28-30, 2023</t>
  </si>
  <si>
    <t>PO1195</t>
  </si>
  <si>
    <t>Assorted apllainces for the PPMC Thanksgiving and Confermen of Plaques of Recognition to service awardees</t>
  </si>
  <si>
    <t>11/30/2023</t>
  </si>
  <si>
    <t>PO1196</t>
  </si>
  <si>
    <t>Sucat Symphony Flower Shop</t>
  </si>
  <si>
    <t>PPMC2023-022</t>
  </si>
  <si>
    <t>Flowers for the bereaved family of Mr. Joselito M. De Guzman, former PPMC Board of Director</t>
  </si>
  <si>
    <t>PO1197</t>
  </si>
  <si>
    <t>Luvline Printing Shop</t>
  </si>
  <si>
    <t>Tarpaulin printing 8'x4' for the 18-day campaign to end Violence Against Women</t>
  </si>
  <si>
    <t>PO1198</t>
  </si>
  <si>
    <t>Supply and delivery of water system fittings</t>
  </si>
  <si>
    <t>11/27/2023
11/29/2023</t>
  </si>
  <si>
    <t>PO1199</t>
  </si>
  <si>
    <t>Newtrends Intenational Corporation</t>
  </si>
  <si>
    <t>Watch as tokens for Service Awardees</t>
  </si>
  <si>
    <t>11/28/2023
11/29/2023</t>
  </si>
  <si>
    <t>PO1200</t>
  </si>
  <si>
    <t>Travelite Express Hotel</t>
  </si>
  <si>
    <t>PPMC2023-026C</t>
  </si>
  <si>
    <t>Hotel Accommodation of the ISO 9001:2015 Surveillance Auditor</t>
  </si>
  <si>
    <t>11/29/2023
11/30/2023</t>
  </si>
  <si>
    <t>December</t>
  </si>
  <si>
    <t>PO1201</t>
  </si>
  <si>
    <t>Sterling Paper Products Enterprises, Inc.</t>
  </si>
  <si>
    <t>Supply and Delivery of Executive Daily Planner</t>
  </si>
  <si>
    <t>11/30/2023
12/1/2023</t>
  </si>
  <si>
    <t>12/27/2023</t>
  </si>
  <si>
    <t>PO1202</t>
  </si>
  <si>
    <t>CP Balingit Home and Office Furniture</t>
  </si>
  <si>
    <t>Supply and Delivery of 6 pieces Office Table for Seaport Operations</t>
  </si>
  <si>
    <t>11/27/2023</t>
  </si>
  <si>
    <t>PO1203</t>
  </si>
  <si>
    <t>Supply and Delivery of 6-seater conference table for Seaport Operations</t>
  </si>
  <si>
    <t>PO1204</t>
  </si>
  <si>
    <t>Supply and Delivery of Filing Cabinet and Monobloc Chairs for Seaport Operations</t>
  </si>
  <si>
    <t>12/19/2023</t>
  </si>
  <si>
    <t>PO1205</t>
  </si>
  <si>
    <t>Lunch Buffet for 20 pax for the Visit of BCDA and Mitsubishi Corp.</t>
  </si>
  <si>
    <t>PO1206</t>
  </si>
  <si>
    <t>Pre-employment Medical Examination of Legal Researcher</t>
  </si>
  <si>
    <t>PO1207</t>
  </si>
  <si>
    <t>Meals for the ISO 9001:2015 Surveillance Audit</t>
  </si>
  <si>
    <t>12/5/2023
12/6/2023</t>
  </si>
  <si>
    <t>PO1208</t>
  </si>
  <si>
    <t>Materials for the increase in height of drainage manhole at San Fernando Airport</t>
  </si>
  <si>
    <t>PO1209</t>
  </si>
  <si>
    <t>PO1210</t>
  </si>
  <si>
    <t>Snacks for the Asset Disposition Workshop with BCDA on December 11-12, 2023</t>
  </si>
  <si>
    <t>12/9/2023
12/11/2023</t>
  </si>
  <si>
    <t>PO1211</t>
  </si>
  <si>
    <t>For PPMC Anniversary and Year - End Activities ( Thanksgiving and Conferment of Plaques of Recognition to Service Awardees)</t>
  </si>
  <si>
    <t>12/8/2023
12/11/2023</t>
  </si>
  <si>
    <t>PO1212</t>
  </si>
  <si>
    <t>Amancio &amp; Maria Lechon Baka &amp; Baboy</t>
  </si>
  <si>
    <t>PO1213</t>
  </si>
  <si>
    <t>100 pcs LED Buld - Additional Christmas Lights for Baywalk</t>
  </si>
  <si>
    <t>12/6/2023
12/11/2023</t>
  </si>
  <si>
    <t>PO1214</t>
  </si>
  <si>
    <t>Meals for the Medical and Dental Mission on December 13, 2023</t>
  </si>
  <si>
    <t>PO1215</t>
  </si>
  <si>
    <t>SLN Printing House</t>
  </si>
  <si>
    <t>PPMC2022-028</t>
  </si>
  <si>
    <t>Printing of Annual Report</t>
  </si>
  <si>
    <t>12/8/2023
12/12/2023</t>
  </si>
  <si>
    <t>PO1216</t>
  </si>
  <si>
    <t>Tarpaulin for the Thanksgiving Celebration and Conferment of Plaques of Recognition to Service Awardees</t>
  </si>
  <si>
    <t>PO1217</t>
  </si>
  <si>
    <t>Hotel Accommodation of PPMC's Board of Directors during the Board Meeting and Anniversary and Year - End Activities on December 14, 2023</t>
  </si>
  <si>
    <t>12/12/2023
12/13/2023</t>
  </si>
  <si>
    <t>PO1218</t>
  </si>
  <si>
    <t>Hotel Accommodation for the guest of PCEO Racadio on December 14, 2023</t>
  </si>
  <si>
    <t>PO1219</t>
  </si>
  <si>
    <t>Meals and Snacks for the 250th Regular Board Meeting on December 14, 2023</t>
  </si>
  <si>
    <t>PO1220</t>
  </si>
  <si>
    <t>PO1221</t>
  </si>
  <si>
    <t>Snacks for the public hearing of the proposed cargo handling tariff</t>
  </si>
  <si>
    <t>12/18/2023</t>
  </si>
  <si>
    <t>PO1222</t>
  </si>
  <si>
    <t>Supply, delivery and installation of one (1) unit drum for photocopier Fujixerox S2110</t>
  </si>
  <si>
    <t>12/13/2023
12/18/2023</t>
  </si>
  <si>
    <t>PO1223</t>
  </si>
  <si>
    <t>Plantation Sports, Inc.</t>
  </si>
  <si>
    <t>Metal Filing Cabinets for the Office of the President and CEO and Board Secretariat</t>
  </si>
  <si>
    <t>12/8/2023
12/13/2023</t>
  </si>
  <si>
    <t>PO1224</t>
  </si>
  <si>
    <t>L-shaped Leather Sofa Set and Coffee Table for the Office of the President and CEO and Board Secretariat</t>
  </si>
  <si>
    <t>PO1225</t>
  </si>
  <si>
    <t>6 layer File Rack for the Office of the President and CEO and Board Secretariat</t>
  </si>
  <si>
    <t>PO1226</t>
  </si>
  <si>
    <t>Vault for the Office for Finance</t>
  </si>
  <si>
    <t>12/18/2023
12/19/2023</t>
  </si>
  <si>
    <t>12/28/2023</t>
  </si>
  <si>
    <t>PO1227</t>
  </si>
  <si>
    <t>Supply, delivery of laptop computer</t>
  </si>
  <si>
    <t>PO1228</t>
  </si>
  <si>
    <t>Jollibee Foods Corporation - La Union</t>
  </si>
  <si>
    <t>Snacks for the 1st Management Review on EMS on December 21, 2023</t>
  </si>
  <si>
    <t>12/20/2023</t>
  </si>
  <si>
    <t>12/19/2023
12/20/2023</t>
  </si>
  <si>
    <t>PO1229</t>
  </si>
  <si>
    <t>Sodexo Benefits and Rewards Services Philippines, Inc.</t>
  </si>
  <si>
    <t>Supply and Delivery of Gift Certificate</t>
  </si>
  <si>
    <t>PO1230</t>
  </si>
  <si>
    <t>Meals for the EMS Audit on December 27, 2023</t>
  </si>
  <si>
    <t>PO1231</t>
  </si>
  <si>
    <t>LU Metro Houseware</t>
  </si>
  <si>
    <t>Kitchen Utensils for the Office of the President &amp; CEO and at the cottage</t>
  </si>
  <si>
    <t>12/22/2023
12/27/2023</t>
  </si>
  <si>
    <t>PO1232</t>
  </si>
  <si>
    <t>Various appliances to be used by various PPMC Offices</t>
  </si>
  <si>
    <t>PO1233</t>
  </si>
  <si>
    <t>Office Chair for seaport operation.</t>
  </si>
  <si>
    <t>1/15/2024</t>
  </si>
  <si>
    <t>PO1234</t>
  </si>
  <si>
    <t>Bamcor Fire Extinguisher</t>
  </si>
  <si>
    <t>Repair and Refill of fire extinguishers at various PPMC offices</t>
  </si>
  <si>
    <t>1/16/2024</t>
  </si>
  <si>
    <t>PO1235</t>
  </si>
  <si>
    <t>Dency's Hardware Tools and Equipment Shop</t>
  </si>
  <si>
    <t>Various tools and equipment for motorpool</t>
  </si>
  <si>
    <t>12/29/2023</t>
  </si>
  <si>
    <t>PO1236</t>
  </si>
  <si>
    <t>Applied Expert Systems &amp; Software INc.</t>
  </si>
  <si>
    <t>PPMC2023-043</t>
  </si>
  <si>
    <t>Supply, delivery and installation of Automated Weather Observation System</t>
  </si>
  <si>
    <t>Airport</t>
  </si>
  <si>
    <t>1/19/2024</t>
  </si>
  <si>
    <t>PO1237</t>
  </si>
  <si>
    <t>Power House Pest Control Services</t>
  </si>
  <si>
    <t>PPMC2023-005C</t>
  </si>
  <si>
    <t>Pest Control Services for BCDA and PPMC Properties</t>
  </si>
  <si>
    <t>12/26/2023
12/28/2023</t>
  </si>
  <si>
    <t>PO1238</t>
  </si>
  <si>
    <t>Unique Printing Press</t>
  </si>
  <si>
    <t>PPMC2023-028</t>
  </si>
  <si>
    <t>1/25/2024</t>
  </si>
  <si>
    <t>PO1239</t>
  </si>
  <si>
    <t>PPMC2023-041</t>
  </si>
  <si>
    <t>Construction Materials for the Construction of PPMC Office/ Multi-purpose Room</t>
  </si>
  <si>
    <t>PO1240</t>
  </si>
  <si>
    <t>12/27/2023
12/28/2023</t>
  </si>
  <si>
    <t>PO1241</t>
  </si>
  <si>
    <t>Union Galva Steel Corp.</t>
  </si>
  <si>
    <t>3/26/2024</t>
  </si>
  <si>
    <t>PO1242</t>
  </si>
  <si>
    <t>Larida Conrete Products &amp; Aggregates</t>
  </si>
  <si>
    <t>PO1243</t>
  </si>
  <si>
    <t>Lawin 2010 Auto Glass &amp; Aluminum Supply</t>
  </si>
  <si>
    <t>PO1244</t>
  </si>
  <si>
    <t>Phil Topwood Industries &amp; Tading Corp.</t>
  </si>
  <si>
    <t>PO1245</t>
  </si>
  <si>
    <t>PPMC2023-033</t>
  </si>
  <si>
    <t>Construction Materials for the Construction of Housing for Generator Sets</t>
  </si>
  <si>
    <t>PO1246</t>
  </si>
  <si>
    <t>LU Parmac Enterprises</t>
  </si>
  <si>
    <t>PO1247</t>
  </si>
  <si>
    <t>4/17/2024</t>
  </si>
  <si>
    <t>PO1248</t>
  </si>
  <si>
    <t>Union Galvasteel Corp.</t>
  </si>
  <si>
    <t>PO1249</t>
  </si>
  <si>
    <t>Larida Concrete Products &amp; Aggregates</t>
  </si>
  <si>
    <t>PO1250</t>
  </si>
  <si>
    <t>Fil Vision Trading</t>
  </si>
  <si>
    <t>PPMC2023-037</t>
  </si>
  <si>
    <t>Negotiated Procurement After Two Failed Biddings of the Contract for the Supply and Delivery of One (1) Unit Brand New Vehicle 4 x 2 Pick-Up</t>
  </si>
  <si>
    <t>Negotiated Procurement After Two Failed Biddings</t>
  </si>
  <si>
    <t>9/4/2023 to 9/13/2023</t>
  </si>
  <si>
    <t>9/13/2023</t>
  </si>
  <si>
    <t>Commission on Audit Regional Office I
Philippine Institute of Certified Public Accountants, Inc. – La Union Chapter
Chamber of Commerce and Industry of La Union
Bases Conversion and Development Authority</t>
  </si>
  <si>
    <t>8/17/2023
9/5/2023</t>
  </si>
  <si>
    <t>PPMC2023-040</t>
  </si>
  <si>
    <t>Public Bidding of the Contract for the Improvement of the San Fernando Airport Access Road and Parking</t>
  </si>
  <si>
    <t>9/28/2023</t>
  </si>
  <si>
    <t>10/4/2023 to 10/10/2023</t>
  </si>
  <si>
    <t>11/14/2023</t>
  </si>
  <si>
    <t>Commission on Audit Regional Office I
Philippine Institute of Certified Public Accountants, Inc. – La Union Chapter
Chamber of Commerce and Industry of La Union
Philippine Institute of Civil Engineers
Bases Conversion and Development Authority</t>
  </si>
  <si>
    <t>9/8/2023
10/4/2023</t>
  </si>
  <si>
    <t>Total Alloted Budget of Procurement Activity</t>
  </si>
  <si>
    <t>Sub-total</t>
  </si>
  <si>
    <t>ONGOING PROCUREMENT PROJECTS</t>
  </si>
  <si>
    <t>Public Bidding of the Contract for the Supply, Delievry, Installation and Commissioning of Generator Sets</t>
  </si>
  <si>
    <t>11/7/2023
118/2023
11/13/2023</t>
  </si>
  <si>
    <t>11/15/2023 to 12/5/2023</t>
  </si>
  <si>
    <t>10/10/2023
11/15/2023
11/29/2023</t>
  </si>
  <si>
    <t>TOTAL SAVINGS FROM PROCUREMENT</t>
  </si>
  <si>
    <t>Total PS &amp; MOOE</t>
  </si>
  <si>
    <t>Total MOOE</t>
  </si>
  <si>
    <t>Representation Expense</t>
  </si>
  <si>
    <t>Marketing &amp; Advertising Expense</t>
  </si>
  <si>
    <t>Income Tax Expenses</t>
  </si>
  <si>
    <t>Taxes, Duties and Licenses</t>
  </si>
  <si>
    <t>Travelling-BOD</t>
  </si>
  <si>
    <t>Gas &amp; Oil</t>
  </si>
  <si>
    <t>Travelling-Local</t>
  </si>
  <si>
    <t>MOOE</t>
  </si>
  <si>
    <t>Overtime and Night Pay</t>
  </si>
  <si>
    <t>Personnel Services</t>
  </si>
  <si>
    <t>Variance</t>
  </si>
  <si>
    <t xml:space="preserve">Actual Expenses </t>
  </si>
  <si>
    <t xml:space="preserve">Approved Budget </t>
  </si>
  <si>
    <t>Budget Item</t>
  </si>
  <si>
    <t>as follows:</t>
  </si>
  <si>
    <t>19. BCDA in its letter dated February 15, 2024 approved the realignment of budget in the amount of Php3,210,931 to fund the negative variance in the PS and MOOE broken down</t>
  </si>
  <si>
    <t>18. The amount of Php28,753.93 difference in the PS total (Leave monetization (Book vs. BMR) is due to the retro payment for VP Caringal as a result of his JG increase, from JG 14 to JG 15.</t>
  </si>
  <si>
    <t>17. BCDA in its letter dated December 19, 2023 approved the realignment of budget in the amount of Php1,180,000.00 from Salaries and Wages to SRI.</t>
  </si>
  <si>
    <t>16. BCDA in its letter dated December 12, 2023 approved the realignment of budget in the amount of Ph46,725.00 from CSR to Professional and Consultancy Services</t>
  </si>
  <si>
    <t>15. BCDA in its letter dated December 12, 2023 approved the realignment of budget in the amount of Ph46,725.00 from CSR to Professional and Consultancy Services</t>
  </si>
  <si>
    <t>14. BCDA in its letter dated 11/13/2023 approved the realignment of budget in the amount of Php120,000, from Transportation-BOD to Meals-Expenses-BOD.</t>
  </si>
  <si>
    <t>13. BCDA in its letter dated 10/6/2023 approved the realignment of budget in the amount of Php35,71200 to finance the adjustment of step increment of VP Caringal pursuant to the GCG letter dated May 12, 2023.</t>
  </si>
  <si>
    <t>12. BCDA in its letter dated 10/9/2023 approved the inclusion of budget amounting to Php35,000.00 to finance the Loyalty Incentive of PPMC qualified employees which was previously released on February 2022.</t>
  </si>
  <si>
    <t>Trade Mission</t>
  </si>
  <si>
    <t>Business Reasearch</t>
  </si>
  <si>
    <t>Annual Report</t>
  </si>
  <si>
    <t>Advertising</t>
  </si>
  <si>
    <t>Spareparts &amp; Servicing</t>
  </si>
  <si>
    <t>To</t>
  </si>
  <si>
    <t>From</t>
  </si>
  <si>
    <t>Amount</t>
  </si>
  <si>
    <t>Particulars</t>
  </si>
  <si>
    <t>11. BCDA in its letter dated October 25, 2023 approved the realignment of budget as follows:</t>
  </si>
  <si>
    <t>Year-end Activities</t>
  </si>
  <si>
    <t>Anniversary Activities</t>
  </si>
  <si>
    <t>Office Supplies</t>
  </si>
  <si>
    <t>10. BCDA in its letter dated October 24, 2023 approved the realignment of budget as follows:</t>
  </si>
  <si>
    <t>for the period August 15 to December 31, 2023.</t>
  </si>
  <si>
    <t>9. BCDA in its letter dated 9/20/2023 approved the supplemental budget in the amount of Php1,531,431.09 to finance the PPMC's Provident Fund-Employer Share</t>
  </si>
  <si>
    <t>Retirement</t>
  </si>
  <si>
    <t>Monetization of leaves</t>
  </si>
  <si>
    <t>PBB</t>
  </si>
  <si>
    <t>Year-end bonus</t>
  </si>
  <si>
    <t>Mid-year bonus</t>
  </si>
  <si>
    <t>Salaries and Wages</t>
  </si>
  <si>
    <t>Prospective amount</t>
  </si>
  <si>
    <t>Retroactive amount</t>
  </si>
  <si>
    <t>8. BCDA in its letter dated 6/15/2023 approved the supplemental budget in the amount of Php974,947.00 which broken down as follows:</t>
  </si>
  <si>
    <t>The amount will be realigned from Trade Mission.</t>
  </si>
  <si>
    <t>7. BCDA in its letter dated 5/24/2023 approved the realignment of budget instead of supplemental budget in the amount oh Php400,000.00 to finance the procurement of 1 unit Video Conferencing Equipment.</t>
  </si>
  <si>
    <t>TOTAL</t>
  </si>
  <si>
    <t>Leave Monetization</t>
  </si>
  <si>
    <t>PERA</t>
  </si>
  <si>
    <t>Transporation Allowance</t>
  </si>
  <si>
    <t>Representation Allowance</t>
  </si>
  <si>
    <t>Loyalty Incentive</t>
  </si>
  <si>
    <t>PEI</t>
  </si>
  <si>
    <t>Cash Gift</t>
  </si>
  <si>
    <t>Uniform Allowance</t>
  </si>
  <si>
    <t>Pag-ibig</t>
  </si>
  <si>
    <t>Philhealth</t>
  </si>
  <si>
    <t>SSS</t>
  </si>
  <si>
    <t>Mid-Year Bonus</t>
  </si>
  <si>
    <t>Year-End Bonus</t>
  </si>
  <si>
    <t>Salaries &amp; Wages</t>
  </si>
  <si>
    <t>Subject to Actual Reimbursement</t>
  </si>
  <si>
    <t>Amount for release</t>
  </si>
  <si>
    <t>6. BCDA in its letter dated 5/3/2023 informed PPMC for the release of the following on 5/17/2023:</t>
  </si>
  <si>
    <t>BOD Meals</t>
  </si>
  <si>
    <t>Travelling Expenses-BOD</t>
  </si>
  <si>
    <t>5. BCDA in its letter dated 3/31/2023 informed PPMC for the release of the following on 4/17/2023:</t>
  </si>
  <si>
    <t>4. BCDA in its letter dated 03/30/2023 approved the supplemantal of budget in the amount of Php2,561,637 to fund thd increase in PS pursuant to GCG letters dated 10/21/2022 and 1/25/2023 and SSS Circular No, 2022-033.</t>
  </si>
  <si>
    <t>3. BCDA in its letter dated 03/24/2023 approved the inclusion of budget for the procurement of tables and chairs in the amount of Php328,670.00 under Office Supplies.</t>
  </si>
  <si>
    <t>Land Related Cost</t>
  </si>
  <si>
    <t>Legal &amp; Regulatory</t>
  </si>
  <si>
    <t>Estate Management Fees</t>
  </si>
  <si>
    <t>Supplemental budget amount as follows:</t>
  </si>
  <si>
    <t xml:space="preserve">2. BCDA in its letter dated 02/21/23 approved the supplemental budget to finance the additional budget for Janitorial Services due to the increase in SS contributions pursuant to SSS Circular No. 2022-033 dated Dec.13,2022. </t>
  </si>
  <si>
    <t>1. BCDA  in its letter dated  01/23/2023 approved the realignment of budget from Salaries &amp; Wages to Anniversary Bonus  in the amount of Php168,000.00.</t>
  </si>
  <si>
    <t>REFERENCE NOTES:</t>
  </si>
  <si>
    <t>Adjusted BUR for CY 2023</t>
  </si>
  <si>
    <t>Less: Savings from procurement</t>
  </si>
  <si>
    <t>BUR-December 2023 (before savings)</t>
  </si>
  <si>
    <t xml:space="preserve">BCDA </t>
  </si>
  <si>
    <t xml:space="preserve">PPMC </t>
  </si>
  <si>
    <t>BUR RATE</t>
  </si>
  <si>
    <t>EXPENSE</t>
  </si>
  <si>
    <t>BUDGET</t>
  </si>
  <si>
    <t>TOTAL ESTATE MANAGEMENT FEE AND LEGAL AND REGULATORY</t>
  </si>
  <si>
    <t>TOTAL CAPITAL OUTLAY</t>
  </si>
  <si>
    <t>Poro Point Baywalk Structure</t>
  </si>
  <si>
    <t>Infrastructure Project</t>
  </si>
  <si>
    <t>PPMC Office/Multi-Purpose Rooms</t>
  </si>
  <si>
    <t>2 units laptop</t>
  </si>
  <si>
    <t>IT Equipment</t>
  </si>
  <si>
    <t>One (1) unit video conferencing equipment</t>
  </si>
  <si>
    <t>Interactive Digital Signage</t>
  </si>
  <si>
    <t>Furniture, Fixtures and Equipment</t>
  </si>
  <si>
    <t>CAPITAL OUTLAY</t>
  </si>
  <si>
    <t>TOTAL MOOE AND OMOOE</t>
  </si>
  <si>
    <t>TOTAL OMOOE</t>
  </si>
  <si>
    <t>Year-End Activities</t>
  </si>
  <si>
    <t>Automation of Project Monitoring System</t>
  </si>
  <si>
    <t>Environmental Management System</t>
  </si>
  <si>
    <t>ISO Certification</t>
  </si>
  <si>
    <t>Corrporate Social Responsibility (CSR)</t>
  </si>
  <si>
    <t>7;11</t>
  </si>
  <si>
    <t>Business Research</t>
  </si>
  <si>
    <t>Stakeholders Satisfaction Survey</t>
  </si>
  <si>
    <t>OTHER MAINTENANCE AND OPERATING EXPENSES(OMOOE)</t>
  </si>
  <si>
    <t>TOTAL MOOE</t>
  </si>
  <si>
    <t>Professional Services</t>
  </si>
  <si>
    <t>Performance Based Incentive</t>
  </si>
  <si>
    <t>5;14</t>
  </si>
  <si>
    <t>Meals-BOD</t>
  </si>
  <si>
    <t>Communication Expenses-BOD</t>
  </si>
  <si>
    <t>Subscription Expense</t>
  </si>
  <si>
    <t>Representation Expenses-BOD</t>
  </si>
  <si>
    <t>Representation Expenses</t>
  </si>
  <si>
    <t>Advertising, Promotional and Marketing Expenses</t>
  </si>
  <si>
    <t>Insurance Expenses</t>
  </si>
  <si>
    <t>Repair and Maintenance-Transportation Equipment</t>
  </si>
  <si>
    <t>Repair and Maintenance-Office Equipment</t>
  </si>
  <si>
    <t>Repair and Maintenance-Building</t>
  </si>
  <si>
    <t>Rental expense</t>
  </si>
  <si>
    <t>Security Services</t>
  </si>
  <si>
    <t>Janitorial Services</t>
  </si>
  <si>
    <t>Auditing Services</t>
  </si>
  <si>
    <t>Extraordinary and Miscellaneous Expenses</t>
  </si>
  <si>
    <t>Internet Expenses</t>
  </si>
  <si>
    <t xml:space="preserve">EMF Expense </t>
  </si>
  <si>
    <t>Communication Expenses</t>
  </si>
  <si>
    <t>BCDA</t>
  </si>
  <si>
    <t>Electricity Expenses</t>
  </si>
  <si>
    <t>Fuel, Oil and Lubricants Expense</t>
  </si>
  <si>
    <t>Office Supplies and Materials Expenses</t>
  </si>
  <si>
    <t>Corporate Planning</t>
  </si>
  <si>
    <t>CO</t>
  </si>
  <si>
    <t>Training and Scholarship Expenses</t>
  </si>
  <si>
    <t>BOD</t>
  </si>
  <si>
    <t>Transportation Expenses-BOD</t>
  </si>
  <si>
    <t>PS</t>
  </si>
  <si>
    <t>Travelling Expenses-Local</t>
  </si>
  <si>
    <t>BUR Rate</t>
  </si>
  <si>
    <t>Expense</t>
  </si>
  <si>
    <t>Budget</t>
  </si>
  <si>
    <t>MAINTENANCE AND OTHER OPERATING EXPENSES (MOOE)</t>
  </si>
  <si>
    <t>TOTAL PERSONNEL SERVICES</t>
  </si>
  <si>
    <t>Service Recognition Incentive( SRI)</t>
  </si>
  <si>
    <t>Per Diems</t>
  </si>
  <si>
    <t>4;5;8;13</t>
  </si>
  <si>
    <t>Monetization of Leaves</t>
  </si>
  <si>
    <t>Retirment Benefits/Terminal Leave</t>
  </si>
  <si>
    <t>OTHER PERSONNEL BENEFIT CONTRIBUTIONS</t>
  </si>
  <si>
    <t>Provident Fund</t>
  </si>
  <si>
    <t>4;6</t>
  </si>
  <si>
    <t>Social Security System Contributions</t>
  </si>
  <si>
    <t>Philhealth Contributions</t>
  </si>
  <si>
    <t>Pag-ibig Contributions</t>
  </si>
  <si>
    <t>PERSONNEL BENEFIT CONTRIBUTIONS</t>
  </si>
  <si>
    <t>Anniversary Bonus</t>
  </si>
  <si>
    <t>4;6;8</t>
  </si>
  <si>
    <t>Performance-Based Bonus</t>
  </si>
  <si>
    <t>4;6;12</t>
  </si>
  <si>
    <t>Productivity Enhancement Incentive</t>
  </si>
  <si>
    <t>6;8:13</t>
  </si>
  <si>
    <t>4;6;8:13</t>
  </si>
  <si>
    <t>Clothing/Uniform Allowance</t>
  </si>
  <si>
    <t>Transportation Allowance</t>
  </si>
  <si>
    <t>Personnel Economic Relief Allowance (PERA)</t>
  </si>
  <si>
    <t>OTHER COMPENSATION</t>
  </si>
  <si>
    <t>1;4;6;8:13:17;19</t>
  </si>
  <si>
    <t>PERSONNEL SERVICES</t>
  </si>
  <si>
    <t>ACTUAL REIMBURSEMENT</t>
  </si>
  <si>
    <t>EMF 2023</t>
  </si>
  <si>
    <t>Supplemental (EMF)</t>
  </si>
  <si>
    <t>Supplemental (Legal &amp; Regulatory)</t>
  </si>
  <si>
    <t>Realignment (EMF)</t>
  </si>
  <si>
    <r>
      <t xml:space="preserve">Realignment </t>
    </r>
    <r>
      <rPr>
        <sz val="9"/>
        <rFont val="Tahoma"/>
        <family val="2"/>
      </rPr>
      <t>(Legal &amp; Regulatory)</t>
    </r>
  </si>
  <si>
    <t>Estate Management Fee</t>
  </si>
  <si>
    <t>(N=G/L)              BUR</t>
  </si>
  <si>
    <t>(M=I-L)                      VARIANCE</t>
  </si>
  <si>
    <t>(L )            TOTAL ACTUAL EXPENSE</t>
  </si>
  <si>
    <t xml:space="preserve"> (I =G/12*12)                 YEAR TO DATE BUDGET</t>
  </si>
  <si>
    <t>TOTAL BCDA RELEASES</t>
  </si>
  <si>
    <t>(H)                                                ACTUAL BCDA RELEASES</t>
  </si>
  <si>
    <t>(G=D+E+F) REVISED APPROVED BUDGET</t>
  </si>
  <si>
    <t>(F )         Total Supplemental</t>
  </si>
  <si>
    <t>(E )         Total Realignment</t>
  </si>
  <si>
    <t xml:space="preserve">                              PPMC FUNDED</t>
  </si>
  <si>
    <t>Ref. Note</t>
  </si>
  <si>
    <t>(D=A+B+C) APPROVED BUDGET</t>
  </si>
  <si>
    <t>(C )        Subject to actual reimbursement</t>
  </si>
  <si>
    <t>(B)                                          PPMC FUNDED</t>
  </si>
  <si>
    <t>(A)                  EMF FUNDED BY BCDA</t>
  </si>
  <si>
    <t>PARTICULARS</t>
  </si>
  <si>
    <t>As of December 31, 2023</t>
  </si>
  <si>
    <t>BUDGET MONITORING REPORT</t>
  </si>
  <si>
    <t>PORO POINT MANAGEMENT CORPORATION</t>
  </si>
  <si>
    <t xml:space="preserve">LAND RELATED COST </t>
  </si>
  <si>
    <r>
      <t xml:space="preserve">AS OF </t>
    </r>
    <r>
      <rPr>
        <b/>
        <u val="singleAccounting"/>
        <sz val="11"/>
        <rFont val="Tahoma"/>
        <family val="2"/>
      </rPr>
      <t>DECEMBER 31,</t>
    </r>
    <r>
      <rPr>
        <b/>
        <sz val="11"/>
        <rFont val="Tahoma"/>
        <family val="2"/>
      </rPr>
      <t xml:space="preserve"> 2023</t>
    </r>
  </si>
  <si>
    <t>OPEX Chargeable to</t>
  </si>
  <si>
    <t>Supplemental</t>
  </si>
  <si>
    <t xml:space="preserve">   Revised Approved BCDA Budget</t>
  </si>
  <si>
    <t>YTD Budget</t>
  </si>
  <si>
    <t>January 2023</t>
  </si>
  <si>
    <t>February 2023</t>
  </si>
  <si>
    <t>March 2023</t>
  </si>
  <si>
    <t>April 2023</t>
  </si>
  <si>
    <t>May 2023</t>
  </si>
  <si>
    <t>June 2023</t>
  </si>
  <si>
    <t>July 2023</t>
  </si>
  <si>
    <t>August 2023</t>
  </si>
  <si>
    <t>September 2023</t>
  </si>
  <si>
    <t>October 2023</t>
  </si>
  <si>
    <t>November 2023</t>
  </si>
  <si>
    <t>December 2023</t>
  </si>
  <si>
    <t xml:space="preserve">     Total Expenses for CY 2023</t>
  </si>
  <si>
    <t>BCDA Releases</t>
  </si>
  <si>
    <t xml:space="preserve">    Budget Balance</t>
  </si>
  <si>
    <t>TAB REF</t>
  </si>
  <si>
    <t>1st Quarter 2023</t>
  </si>
  <si>
    <t>April to May 2023</t>
  </si>
  <si>
    <t>June to August 2023</t>
  </si>
  <si>
    <t>Maintenance &amp; Other Operating Expenses</t>
  </si>
  <si>
    <t>Repairs and Maintenance</t>
  </si>
  <si>
    <t xml:space="preserve">     Building &amp; Facilities</t>
  </si>
  <si>
    <t>A</t>
  </si>
  <si>
    <t>Supplies &amp; Materials</t>
  </si>
  <si>
    <t xml:space="preserve">     Spare Parts and Servicing</t>
  </si>
  <si>
    <t>B</t>
  </si>
  <si>
    <t xml:space="preserve">     Gas, Oil and Lubricants</t>
  </si>
  <si>
    <t>C</t>
  </si>
  <si>
    <t xml:space="preserve">     Office Supplies/Electrical Supplies</t>
  </si>
  <si>
    <t>D</t>
  </si>
  <si>
    <t>Water, Illuminations and Power Services</t>
  </si>
  <si>
    <t>E</t>
  </si>
  <si>
    <t>Fidelity Bonds/Insurance Premiums</t>
  </si>
  <si>
    <t xml:space="preserve">  MV Insurance and Registration</t>
  </si>
  <si>
    <t>F</t>
  </si>
  <si>
    <t xml:space="preserve">  Runways, Buildings, etc.</t>
  </si>
  <si>
    <t>G</t>
  </si>
  <si>
    <t>Legal Expenses</t>
  </si>
  <si>
    <t>H</t>
  </si>
  <si>
    <t>I</t>
  </si>
  <si>
    <t>J</t>
  </si>
  <si>
    <t>Special Projects</t>
  </si>
  <si>
    <t xml:space="preserve">    Survey Works &amp;Reconstitution of Titles</t>
  </si>
  <si>
    <t>K</t>
  </si>
  <si>
    <t xml:space="preserve">    Aerodrome Certification</t>
  </si>
  <si>
    <t>L</t>
  </si>
  <si>
    <t>SUB-TOTAL</t>
  </si>
  <si>
    <t>Capital Outlay</t>
  </si>
  <si>
    <t>M</t>
  </si>
  <si>
    <t>Motor Vehicle</t>
  </si>
  <si>
    <t>4x2 Pick-up</t>
  </si>
  <si>
    <t>Furniture, Fixture and Equipment</t>
  </si>
  <si>
    <t>Generator Set (Admin Building)</t>
  </si>
  <si>
    <t>Generator Set (Security Office)</t>
  </si>
  <si>
    <t>Interactive Digital Signage (Airport)</t>
  </si>
  <si>
    <t>2 unit Aircon (split-type,5 tonner)</t>
  </si>
  <si>
    <t>4 units Aircon (window type,2HP)</t>
  </si>
  <si>
    <t xml:space="preserve"> 2 units Aircon (split-type,3 tonner)</t>
  </si>
  <si>
    <t>Automated Weather Observation System (AWOS)</t>
  </si>
  <si>
    <t>Infrastructure Projects</t>
  </si>
  <si>
    <t>Poro Point Freeport Zone Water Connectivity</t>
  </si>
  <si>
    <t>Poro Point Freeport Zone Water Source</t>
  </si>
  <si>
    <t>San Fernando Airport Access Road and Parking</t>
  </si>
  <si>
    <t>GRAND TOTAL</t>
  </si>
  <si>
    <t>2. BCDA in its letter dated 5/12/2023 approved the supplemental budget in the amount of Php1.5M to finance the replacement of Automated Weather Observation System.</t>
  </si>
  <si>
    <t>3.Abandoned projects due to the existence of the Contract between PPMC and Summa Water Resources, Inc. via desalination water project per Board Resolution No. 2023-11-149.</t>
  </si>
  <si>
    <t>4. BCDA in its letter dated  January 10, 2024 approved the request for realignment of budget to finance the legal fees to be paid to external lawyers for</t>
  </si>
  <si>
    <t xml:space="preserve"> November to December 2023 amounting to Php58,116.58</t>
  </si>
  <si>
    <t xml:space="preserve">1. BCDA in its letter dated 02/21/23 approved the supplemental budget to finance the additional budget for Janitorial Services due to the increase in SS contributions pursuant </t>
  </si>
  <si>
    <t>to  SSS Circular No. 2022-033 dated December 13,2022.</t>
  </si>
  <si>
    <t>Construction of Multi-Purpose Rooms</t>
  </si>
  <si>
    <t>PO0001239 to PO0001244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</si>
</sst>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#,##0.00_ ;\-#,##0.00\ "/>
    <numFmt numFmtId="166" formatCode="_-* #,##0_-;\-* #,##0_-;_-* &quot;-&quot;??_-;_-@_-"/>
    <numFmt numFmtId="167" formatCode="_(* #,##0_);_(* \(#,##0\);_(* &quot;-&quot;??_);_(@_)"/>
    <numFmt numFmtId="168" formatCode="_(* #,##0.000_);_(* \(#,##0.0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3"/>
      <name val="Times New Roman"/>
      <family val="1"/>
    </font>
    <font>
      <u/>
      <sz val="11"/>
      <color theme="10"/>
      <name val="Calibri"/>
      <family val="2"/>
      <scheme val="minor"/>
    </font>
    <font>
      <sz val="10"/>
      <color theme="3"/>
      <name val="Times New Roman"/>
      <family val="1"/>
    </font>
    <font>
      <sz val="10"/>
      <name val="Tahoma"/>
      <family val="2"/>
    </font>
    <font>
      <sz val="9"/>
      <name val="Tahoma"/>
      <family val="2"/>
    </font>
    <font>
      <sz val="10"/>
      <name val="Arial"/>
      <family val="2"/>
    </font>
    <font>
      <b/>
      <sz val="9"/>
      <name val="Tahoma"/>
      <family val="2"/>
    </font>
    <font>
      <b/>
      <sz val="9"/>
      <color theme="1"/>
      <name val="Tahoma"/>
      <family val="2"/>
    </font>
    <font>
      <b/>
      <sz val="9"/>
      <color rgb="FF000000"/>
      <name val="Tahoma"/>
      <family val="2"/>
    </font>
    <font>
      <sz val="9"/>
      <color theme="1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14"/>
      <name val="Times New Roman"/>
      <family val="1"/>
    </font>
    <font>
      <u/>
      <sz val="11"/>
      <name val="Calibri"/>
      <family val="2"/>
      <scheme val="minor"/>
    </font>
    <font>
      <sz val="10"/>
      <color rgb="FFFF0000"/>
      <name val="Tahoma"/>
      <family val="2"/>
    </font>
    <font>
      <b/>
      <sz val="11"/>
      <name val="Tahoma"/>
      <family val="2"/>
    </font>
    <font>
      <b/>
      <u val="singleAccounting"/>
      <sz val="11"/>
      <name val="Tahoma"/>
      <family val="2"/>
    </font>
    <font>
      <sz val="11"/>
      <name val="Tahoma"/>
      <family val="2"/>
    </font>
    <font>
      <b/>
      <i/>
      <sz val="1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rgb="FFCCCCCC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</cellStyleXfs>
  <cellXfs count="339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164" fontId="2" fillId="0" borderId="7" xfId="1" applyFont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3" borderId="7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wrapText="1"/>
    </xf>
    <xf numFmtId="0" fontId="2" fillId="5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4" borderId="0" xfId="0" applyFont="1" applyFill="1" applyAlignment="1">
      <alignment horizont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4" fontId="4" fillId="0" borderId="7" xfId="0" applyNumberFormat="1" applyFont="1" applyBorder="1" applyAlignment="1">
      <alignment horizontal="center" wrapText="1"/>
    </xf>
    <xf numFmtId="14" fontId="4" fillId="0" borderId="7" xfId="0" applyNumberFormat="1" applyFont="1" applyBorder="1" applyAlignment="1">
      <alignment horizontal="center" vertical="center" wrapText="1"/>
    </xf>
    <xf numFmtId="164" fontId="4" fillId="0" borderId="7" xfId="1" applyFont="1" applyBorder="1" applyAlignment="1">
      <alignment horizontal="center" vertical="center" wrapText="1"/>
    </xf>
    <xf numFmtId="164" fontId="4" fillId="0" borderId="7" xfId="1" applyFont="1" applyBorder="1" applyAlignment="1">
      <alignment horizontal="center" wrapText="1"/>
    </xf>
    <xf numFmtId="0" fontId="4" fillId="3" borderId="7" xfId="0" applyFont="1" applyFill="1" applyBorder="1" applyAlignment="1">
      <alignment wrapText="1"/>
    </xf>
    <xf numFmtId="14" fontId="4" fillId="3" borderId="7" xfId="0" applyNumberFormat="1" applyFont="1" applyFill="1" applyBorder="1" applyAlignment="1">
      <alignment horizontal="center" wrapText="1"/>
    </xf>
    <xf numFmtId="164" fontId="4" fillId="3" borderId="7" xfId="1" applyFont="1" applyFill="1" applyBorder="1" applyAlignment="1">
      <alignment horizontal="center" wrapText="1"/>
    </xf>
    <xf numFmtId="164" fontId="4" fillId="0" borderId="7" xfId="1" applyFont="1" applyBorder="1" applyAlignment="1">
      <alignment vertical="center" wrapText="1"/>
    </xf>
    <xf numFmtId="165" fontId="2" fillId="0" borderId="13" xfId="1" applyNumberFormat="1" applyFont="1" applyBorder="1" applyAlignment="1">
      <alignment vertical="center" wrapText="1"/>
    </xf>
    <xf numFmtId="165" fontId="2" fillId="7" borderId="13" xfId="1" applyNumberFormat="1" applyFont="1" applyFill="1" applyBorder="1" applyAlignment="1">
      <alignment vertical="center" wrapText="1"/>
    </xf>
    <xf numFmtId="164" fontId="6" fillId="4" borderId="0" xfId="4" applyFont="1" applyFill="1" applyBorder="1"/>
    <xf numFmtId="9" fontId="6" fillId="4" borderId="0" xfId="2" applyFont="1" applyFill="1" applyBorder="1" applyAlignment="1">
      <alignment horizontal="center"/>
    </xf>
    <xf numFmtId="43" fontId="6" fillId="4" borderId="0" xfId="5" applyFont="1" applyFill="1" applyBorder="1" applyAlignment="1"/>
    <xf numFmtId="43" fontId="6" fillId="5" borderId="0" xfId="5" applyFont="1" applyFill="1" applyBorder="1" applyAlignment="1"/>
    <xf numFmtId="43" fontId="6" fillId="4" borderId="0" xfId="5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right" vertical="center"/>
    </xf>
    <xf numFmtId="43" fontId="6" fillId="4" borderId="0" xfId="5" applyFont="1" applyFill="1" applyBorder="1" applyAlignment="1">
      <alignment horizontal="center"/>
    </xf>
    <xf numFmtId="164" fontId="8" fillId="4" borderId="0" xfId="4" applyFont="1" applyFill="1" applyBorder="1"/>
    <xf numFmtId="9" fontId="8" fillId="4" borderId="0" xfId="2" applyFont="1" applyFill="1" applyBorder="1" applyAlignment="1">
      <alignment horizontal="center"/>
    </xf>
    <xf numFmtId="43" fontId="8" fillId="4" borderId="0" xfId="5" applyFont="1" applyFill="1" applyBorder="1" applyAlignment="1"/>
    <xf numFmtId="43" fontId="8" fillId="4" borderId="0" xfId="5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right" vertical="center"/>
    </xf>
    <xf numFmtId="43" fontId="8" fillId="4" borderId="0" xfId="5" applyFont="1" applyFill="1" applyBorder="1" applyAlignment="1">
      <alignment horizontal="center"/>
    </xf>
    <xf numFmtId="3" fontId="9" fillId="0" borderId="14" xfId="0" applyNumberFormat="1" applyFont="1" applyBorder="1" applyAlignment="1">
      <alignment horizontal="right" vertical="center" wrapText="1"/>
    </xf>
    <xf numFmtId="4" fontId="10" fillId="0" borderId="14" xfId="0" applyNumberFormat="1" applyFont="1" applyBorder="1" applyAlignment="1">
      <alignment horizontal="right" vertical="center" wrapText="1"/>
    </xf>
    <xf numFmtId="0" fontId="9" fillId="0" borderId="15" xfId="0" applyFont="1" applyBorder="1" applyAlignment="1">
      <alignment horizontal="center" vertical="center" wrapText="1"/>
    </xf>
    <xf numFmtId="3" fontId="11" fillId="0" borderId="14" xfId="0" applyNumberFormat="1" applyFont="1" applyBorder="1" applyAlignment="1">
      <alignment horizontal="right" vertical="center" wrapText="1"/>
    </xf>
    <xf numFmtId="4" fontId="11" fillId="0" borderId="14" xfId="0" applyNumberFormat="1" applyFont="1" applyBorder="1" applyAlignment="1">
      <alignment horizontal="right" vertical="center" wrapText="1"/>
    </xf>
    <xf numFmtId="0" fontId="11" fillId="0" borderId="15" xfId="0" applyFont="1" applyBorder="1" applyAlignment="1">
      <alignment horizontal="justify" vertical="center" wrapText="1"/>
    </xf>
    <xf numFmtId="0" fontId="11" fillId="0" borderId="14" xfId="0" applyFont="1" applyBorder="1" applyAlignment="1">
      <alignment horizontal="right" vertical="center" wrapText="1"/>
    </xf>
    <xf numFmtId="0" fontId="9" fillId="0" borderId="15" xfId="0" applyFont="1" applyBorder="1" applyAlignment="1">
      <alignment horizontal="justify" vertical="center" wrapText="1"/>
    </xf>
    <xf numFmtId="0" fontId="9" fillId="0" borderId="16" xfId="0" applyFont="1" applyBorder="1" applyAlignment="1">
      <alignment horizontal="right" vertical="center" wrapText="1"/>
    </xf>
    <xf numFmtId="0" fontId="9" fillId="0" borderId="17" xfId="0" applyFont="1" applyBorder="1" applyAlignment="1">
      <alignment horizontal="justify" vertical="center" wrapText="1"/>
    </xf>
    <xf numFmtId="164" fontId="6" fillId="4" borderId="0" xfId="1" applyFont="1" applyFill="1" applyBorder="1"/>
    <xf numFmtId="164" fontId="6" fillId="4" borderId="0" xfId="1" applyFont="1" applyFill="1" applyBorder="1" applyAlignment="1">
      <alignment horizontal="center"/>
    </xf>
    <xf numFmtId="164" fontId="6" fillId="4" borderId="0" xfId="1" applyFont="1" applyFill="1" applyBorder="1" applyAlignment="1">
      <alignment horizontal="right" vertical="center"/>
    </xf>
    <xf numFmtId="164" fontId="8" fillId="4" borderId="0" xfId="1" applyFont="1" applyFill="1" applyBorder="1" applyAlignment="1">
      <alignment horizontal="right" vertical="center"/>
    </xf>
    <xf numFmtId="43" fontId="6" fillId="4" borderId="18" xfId="5" applyFont="1" applyFill="1" applyBorder="1" applyAlignment="1"/>
    <xf numFmtId="164" fontId="6" fillId="4" borderId="18" xfId="4" applyFont="1" applyFill="1" applyBorder="1"/>
    <xf numFmtId="164" fontId="6" fillId="4" borderId="18" xfId="4" applyFont="1" applyFill="1" applyBorder="1" applyAlignment="1">
      <alignment horizontal="left"/>
    </xf>
    <xf numFmtId="43" fontId="8" fillId="4" borderId="18" xfId="5" applyFont="1" applyFill="1" applyBorder="1" applyAlignment="1">
      <alignment horizontal="center"/>
    </xf>
    <xf numFmtId="164" fontId="8" fillId="4" borderId="0" xfId="4" applyFont="1" applyFill="1" applyBorder="1" applyAlignment="1">
      <alignment horizontal="right"/>
    </xf>
    <xf numFmtId="43" fontId="8" fillId="4" borderId="0" xfId="5" applyFont="1" applyFill="1" applyBorder="1"/>
    <xf numFmtId="43" fontId="12" fillId="4" borderId="0" xfId="5" applyFont="1" applyFill="1" applyBorder="1" applyAlignment="1"/>
    <xf numFmtId="43" fontId="12" fillId="4" borderId="18" xfId="5" applyFont="1" applyFill="1" applyBorder="1" applyAlignment="1"/>
    <xf numFmtId="164" fontId="12" fillId="4" borderId="18" xfId="4" applyFont="1" applyFill="1" applyBorder="1"/>
    <xf numFmtId="43" fontId="13" fillId="4" borderId="0" xfId="5" applyFont="1" applyFill="1" applyBorder="1" applyAlignment="1"/>
    <xf numFmtId="43" fontId="13" fillId="4" borderId="18" xfId="5" applyFont="1" applyFill="1" applyBorder="1" applyAlignment="1"/>
    <xf numFmtId="164" fontId="13" fillId="4" borderId="18" xfId="4" applyFont="1" applyFill="1" applyBorder="1"/>
    <xf numFmtId="43" fontId="12" fillId="4" borderId="18" xfId="5" applyFont="1" applyFill="1" applyBorder="1" applyAlignment="1">
      <alignment wrapText="1"/>
    </xf>
    <xf numFmtId="43" fontId="8" fillId="4" borderId="12" xfId="5" applyFont="1" applyFill="1" applyBorder="1" applyAlignment="1"/>
    <xf numFmtId="164" fontId="8" fillId="4" borderId="12" xfId="4" applyFont="1" applyFill="1" applyBorder="1"/>
    <xf numFmtId="43" fontId="6" fillId="4" borderId="18" xfId="5" applyFont="1" applyFill="1" applyBorder="1" applyAlignment="1">
      <alignment horizontal="center"/>
    </xf>
    <xf numFmtId="43" fontId="8" fillId="4" borderId="18" xfId="5" applyFont="1" applyFill="1" applyBorder="1" applyAlignment="1"/>
    <xf numFmtId="43" fontId="8" fillId="4" borderId="18" xfId="5" applyFont="1" applyFill="1" applyBorder="1" applyAlignment="1">
      <alignment horizontal="center" wrapText="1"/>
    </xf>
    <xf numFmtId="164" fontId="8" fillId="4" borderId="18" xfId="4" applyFont="1" applyFill="1" applyBorder="1"/>
    <xf numFmtId="43" fontId="8" fillId="4" borderId="19" xfId="5" applyFont="1" applyFill="1" applyBorder="1" applyAlignment="1"/>
    <xf numFmtId="164" fontId="8" fillId="4" borderId="19" xfId="4" applyFont="1" applyFill="1" applyBorder="1"/>
    <xf numFmtId="164" fontId="6" fillId="4" borderId="0" xfId="4" applyFont="1" applyFill="1" applyBorder="1" applyAlignment="1">
      <alignment horizontal="center"/>
    </xf>
    <xf numFmtId="43" fontId="6" fillId="4" borderId="0" xfId="5" applyFont="1" applyFill="1" applyBorder="1"/>
    <xf numFmtId="43" fontId="8" fillId="4" borderId="0" xfId="5" applyFont="1" applyFill="1" applyBorder="1" applyAlignment="1">
      <alignment horizontal="right"/>
    </xf>
    <xf numFmtId="166" fontId="8" fillId="4" borderId="0" xfId="4" applyNumberFormat="1" applyFont="1" applyFill="1" applyBorder="1" applyAlignment="1"/>
    <xf numFmtId="166" fontId="6" fillId="4" borderId="0" xfId="4" applyNumberFormat="1" applyFont="1" applyFill="1" applyBorder="1" applyAlignment="1"/>
    <xf numFmtId="43" fontId="8" fillId="4" borderId="0" xfId="5" applyFont="1" applyFill="1" applyBorder="1" applyAlignment="1">
      <alignment horizontal="left"/>
    </xf>
    <xf numFmtId="164" fontId="8" fillId="4" borderId="0" xfId="1" applyFont="1" applyFill="1" applyBorder="1" applyAlignment="1">
      <alignment horizontal="left"/>
    </xf>
    <xf numFmtId="43" fontId="6" fillId="4" borderId="0" xfId="5" applyFont="1" applyFill="1" applyBorder="1" applyAlignment="1">
      <alignment horizontal="left"/>
    </xf>
    <xf numFmtId="164" fontId="6" fillId="4" borderId="0" xfId="1" applyFont="1" applyFill="1" applyBorder="1" applyAlignment="1">
      <alignment horizontal="left"/>
    </xf>
    <xf numFmtId="164" fontId="8" fillId="4" borderId="0" xfId="4" applyFont="1" applyFill="1" applyBorder="1" applyAlignment="1">
      <alignment horizontal="center"/>
    </xf>
    <xf numFmtId="43" fontId="8" fillId="7" borderId="19" xfId="5" applyFont="1" applyFill="1" applyBorder="1" applyAlignment="1">
      <alignment horizontal="left"/>
    </xf>
    <xf numFmtId="164" fontId="8" fillId="7" borderId="19" xfId="1" applyFont="1" applyFill="1" applyBorder="1" applyAlignment="1">
      <alignment horizontal="left"/>
    </xf>
    <xf numFmtId="9" fontId="6" fillId="4" borderId="18" xfId="2" applyFont="1" applyFill="1" applyBorder="1" applyAlignment="1">
      <alignment horizontal="center"/>
    </xf>
    <xf numFmtId="9" fontId="8" fillId="4" borderId="0" xfId="2" applyFont="1" applyFill="1" applyBorder="1" applyAlignment="1">
      <alignment horizontal="center" wrapText="1"/>
    </xf>
    <xf numFmtId="164" fontId="8" fillId="4" borderId="0" xfId="4" applyFont="1" applyFill="1" applyBorder="1" applyAlignment="1">
      <alignment horizontal="left" wrapText="1"/>
    </xf>
    <xf numFmtId="9" fontId="6" fillId="4" borderId="0" xfId="2" applyFont="1" applyFill="1" applyBorder="1"/>
    <xf numFmtId="10" fontId="8" fillId="4" borderId="18" xfId="2" applyNumberFormat="1" applyFont="1" applyFill="1" applyBorder="1" applyAlignment="1">
      <alignment horizontal="center" wrapText="1"/>
    </xf>
    <xf numFmtId="43" fontId="8" fillId="5" borderId="18" xfId="5" applyFont="1" applyFill="1" applyBorder="1" applyAlignment="1"/>
    <xf numFmtId="166" fontId="8" fillId="4" borderId="18" xfId="1" applyNumberFormat="1" applyFont="1" applyFill="1" applyBorder="1" applyAlignment="1">
      <alignment horizontal="right"/>
    </xf>
    <xf numFmtId="43" fontId="6" fillId="5" borderId="18" xfId="5" applyFont="1" applyFill="1" applyBorder="1" applyAlignment="1"/>
    <xf numFmtId="43" fontId="6" fillId="4" borderId="18" xfId="5" applyFont="1" applyFill="1" applyBorder="1" applyAlignment="1">
      <alignment horizontal="center" vertical="center"/>
    </xf>
    <xf numFmtId="166" fontId="6" fillId="4" borderId="18" xfId="1" applyNumberFormat="1" applyFont="1" applyFill="1" applyBorder="1" applyAlignment="1">
      <alignment horizontal="right" vertical="center"/>
    </xf>
    <xf numFmtId="164" fontId="6" fillId="4" borderId="18" xfId="4" applyFont="1" applyFill="1" applyBorder="1" applyAlignment="1"/>
    <xf numFmtId="9" fontId="8" fillId="4" borderId="18" xfId="2" applyFont="1" applyFill="1" applyBorder="1" applyAlignment="1">
      <alignment horizontal="center" wrapText="1"/>
    </xf>
    <xf numFmtId="43" fontId="6" fillId="4" borderId="18" xfId="5" applyFont="1" applyFill="1" applyBorder="1" applyAlignment="1">
      <alignment wrapText="1"/>
    </xf>
    <xf numFmtId="43" fontId="6" fillId="4" borderId="18" xfId="5" applyFont="1" applyFill="1" applyBorder="1" applyAlignment="1">
      <alignment horizontal="center" vertical="center" wrapText="1"/>
    </xf>
    <xf numFmtId="166" fontId="6" fillId="4" borderId="18" xfId="1" applyNumberFormat="1" applyFont="1" applyFill="1" applyBorder="1" applyAlignment="1">
      <alignment horizontal="right" vertical="center" wrapText="1"/>
    </xf>
    <xf numFmtId="43" fontId="6" fillId="4" borderId="20" xfId="5" applyFont="1" applyFill="1" applyBorder="1" applyAlignment="1">
      <alignment horizontal="left" wrapText="1"/>
    </xf>
    <xf numFmtId="164" fontId="8" fillId="4" borderId="18" xfId="4" applyFont="1" applyFill="1" applyBorder="1" applyAlignment="1"/>
    <xf numFmtId="9" fontId="6" fillId="4" borderId="18" xfId="2" applyFont="1" applyFill="1" applyBorder="1" applyAlignment="1">
      <alignment horizontal="center" wrapText="1"/>
    </xf>
    <xf numFmtId="164" fontId="6" fillId="4" borderId="18" xfId="4" applyFont="1" applyFill="1" applyBorder="1" applyAlignment="1">
      <alignment horizontal="left" wrapText="1"/>
    </xf>
    <xf numFmtId="164" fontId="14" fillId="3" borderId="0" xfId="0" applyNumberFormat="1" applyFont="1" applyFill="1" applyAlignment="1">
      <alignment vertical="center" wrapText="1"/>
    </xf>
    <xf numFmtId="4" fontId="15" fillId="3" borderId="0" xfId="3" applyNumberFormat="1" applyFont="1" applyFill="1" applyAlignment="1">
      <alignment horizontal="right" vertical="center" wrapText="1"/>
    </xf>
    <xf numFmtId="43" fontId="8" fillId="4" borderId="18" xfId="5" applyFont="1" applyFill="1" applyBorder="1" applyAlignment="1">
      <alignment wrapText="1"/>
    </xf>
    <xf numFmtId="43" fontId="8" fillId="5" borderId="18" xfId="5" applyFont="1" applyFill="1" applyBorder="1" applyAlignment="1">
      <alignment wrapText="1"/>
    </xf>
    <xf numFmtId="166" fontId="8" fillId="4" borderId="18" xfId="1" applyNumberFormat="1" applyFont="1" applyFill="1" applyBorder="1" applyAlignment="1">
      <alignment horizontal="right" wrapText="1"/>
    </xf>
    <xf numFmtId="43" fontId="6" fillId="4" borderId="18" xfId="5" applyFont="1" applyFill="1" applyBorder="1" applyAlignment="1">
      <alignment horizontal="center" wrapText="1"/>
    </xf>
    <xf numFmtId="164" fontId="8" fillId="4" borderId="18" xfId="4" applyFont="1" applyFill="1" applyBorder="1" applyAlignment="1">
      <alignment horizontal="left" wrapText="1"/>
    </xf>
    <xf numFmtId="164" fontId="8" fillId="4" borderId="18" xfId="1" applyFont="1" applyFill="1" applyBorder="1" applyAlignment="1">
      <alignment horizontal="right" wrapText="1"/>
    </xf>
    <xf numFmtId="164" fontId="6" fillId="4" borderId="23" xfId="1" applyFont="1" applyFill="1" applyBorder="1" applyAlignment="1">
      <alignment wrapText="1"/>
    </xf>
    <xf numFmtId="43" fontId="6" fillId="4" borderId="24" xfId="5" applyFont="1" applyFill="1" applyBorder="1" applyAlignment="1">
      <alignment horizontal="center" vertical="center" wrapText="1"/>
    </xf>
    <xf numFmtId="166" fontId="6" fillId="4" borderId="24" xfId="1" applyNumberFormat="1" applyFont="1" applyFill="1" applyBorder="1" applyAlignment="1">
      <alignment horizontal="right" vertical="center" wrapText="1"/>
    </xf>
    <xf numFmtId="43" fontId="6" fillId="4" borderId="23" xfId="5" applyFont="1" applyFill="1" applyBorder="1" applyAlignment="1">
      <alignment wrapText="1"/>
    </xf>
    <xf numFmtId="9" fontId="8" fillId="4" borderId="19" xfId="2" applyFont="1" applyFill="1" applyBorder="1"/>
    <xf numFmtId="9" fontId="6" fillId="4" borderId="18" xfId="2" applyFont="1" applyFill="1" applyBorder="1"/>
    <xf numFmtId="164" fontId="8" fillId="5" borderId="18" xfId="1" applyFont="1" applyFill="1" applyBorder="1" applyAlignment="1">
      <alignment wrapText="1"/>
    </xf>
    <xf numFmtId="166" fontId="8" fillId="4" borderId="18" xfId="1" applyNumberFormat="1" applyFont="1" applyFill="1" applyBorder="1" applyAlignment="1">
      <alignment horizontal="right" vertical="center" wrapText="1"/>
    </xf>
    <xf numFmtId="164" fontId="6" fillId="4" borderId="0" xfId="4" applyFont="1" applyFill="1" applyBorder="1" applyAlignment="1"/>
    <xf numFmtId="43" fontId="6" fillId="4" borderId="25" xfId="5" applyFont="1" applyFill="1" applyBorder="1" applyAlignment="1">
      <alignment horizontal="center"/>
    </xf>
    <xf numFmtId="164" fontId="16" fillId="4" borderId="0" xfId="1" applyFont="1" applyFill="1" applyBorder="1" applyAlignment="1">
      <alignment wrapText="1"/>
    </xf>
    <xf numFmtId="43" fontId="6" fillId="4" borderId="25" xfId="5" applyFont="1" applyFill="1" applyBorder="1" applyAlignment="1">
      <alignment horizontal="left"/>
    </xf>
    <xf numFmtId="164" fontId="6" fillId="4" borderId="18" xfId="4" applyFont="1" applyFill="1" applyBorder="1" applyAlignment="1">
      <alignment wrapText="1"/>
    </xf>
    <xf numFmtId="43" fontId="6" fillId="4" borderId="0" xfId="5" applyFont="1" applyFill="1" applyBorder="1" applyAlignment="1">
      <alignment horizontal="center" wrapText="1"/>
    </xf>
    <xf numFmtId="43" fontId="6" fillId="4" borderId="26" xfId="5" applyFont="1" applyFill="1" applyBorder="1" applyAlignment="1">
      <alignment horizontal="center" wrapText="1"/>
    </xf>
    <xf numFmtId="43" fontId="6" fillId="4" borderId="18" xfId="5" applyFont="1" applyFill="1" applyBorder="1" applyAlignment="1">
      <alignment horizontal="left"/>
    </xf>
    <xf numFmtId="166" fontId="6" fillId="4" borderId="18" xfId="1" applyNumberFormat="1" applyFont="1" applyFill="1" applyBorder="1" applyAlignment="1">
      <alignment horizontal="right" wrapText="1"/>
    </xf>
    <xf numFmtId="164" fontId="8" fillId="4" borderId="0" xfId="4" applyFont="1" applyFill="1" applyBorder="1" applyAlignment="1">
      <alignment vertical="top"/>
    </xf>
    <xf numFmtId="0" fontId="17" fillId="4" borderId="0" xfId="6" applyFont="1" applyFill="1"/>
    <xf numFmtId="164" fontId="17" fillId="4" borderId="0" xfId="1" applyFont="1" applyFill="1"/>
    <xf numFmtId="43" fontId="17" fillId="4" borderId="0" xfId="5" applyFont="1" applyFill="1"/>
    <xf numFmtId="0" fontId="17" fillId="4" borderId="0" xfId="6" applyFont="1" applyFill="1" applyAlignment="1">
      <alignment wrapText="1"/>
    </xf>
    <xf numFmtId="164" fontId="17" fillId="4" borderId="0" xfId="4" applyFont="1" applyFill="1" applyBorder="1" applyAlignment="1">
      <alignment horizontal="left" vertical="top"/>
    </xf>
    <xf numFmtId="0" fontId="19" fillId="4" borderId="0" xfId="6" applyFont="1" applyFill="1"/>
    <xf numFmtId="164" fontId="19" fillId="4" borderId="0" xfId="1" applyFont="1" applyFill="1"/>
    <xf numFmtId="43" fontId="19" fillId="4" borderId="0" xfId="5" applyFont="1" applyFill="1"/>
    <xf numFmtId="0" fontId="19" fillId="4" borderId="0" xfId="6" applyFont="1" applyFill="1" applyAlignment="1">
      <alignment wrapText="1"/>
    </xf>
    <xf numFmtId="41" fontId="19" fillId="4" borderId="0" xfId="6" applyNumberFormat="1" applyFont="1" applyFill="1"/>
    <xf numFmtId="43" fontId="17" fillId="4" borderId="0" xfId="5" applyFont="1" applyFill="1" applyAlignment="1">
      <alignment horizontal="left"/>
    </xf>
    <xf numFmtId="164" fontId="17" fillId="4" borderId="0" xfId="1" applyFont="1" applyFill="1" applyAlignment="1">
      <alignment horizontal="left"/>
    </xf>
    <xf numFmtId="164" fontId="17" fillId="4" borderId="18" xfId="1" applyFont="1" applyFill="1" applyBorder="1" applyAlignment="1">
      <alignment horizontal="center" wrapText="1"/>
    </xf>
    <xf numFmtId="43" fontId="17" fillId="4" borderId="21" xfId="5" applyFont="1" applyFill="1" applyBorder="1" applyAlignment="1">
      <alignment horizontal="center" wrapText="1"/>
    </xf>
    <xf numFmtId="164" fontId="17" fillId="4" borderId="18" xfId="1" applyFont="1" applyFill="1" applyBorder="1" applyAlignment="1">
      <alignment horizontal="center"/>
    </xf>
    <xf numFmtId="43" fontId="17" fillId="4" borderId="18" xfId="5" applyFont="1" applyFill="1" applyBorder="1" applyAlignment="1">
      <alignment horizontal="center" wrapText="1"/>
    </xf>
    <xf numFmtId="41" fontId="17" fillId="4" borderId="18" xfId="6" applyNumberFormat="1" applyFont="1" applyFill="1" applyBorder="1"/>
    <xf numFmtId="0" fontId="19" fillId="4" borderId="18" xfId="6" applyFont="1" applyFill="1" applyBorder="1" applyAlignment="1">
      <alignment wrapText="1"/>
    </xf>
    <xf numFmtId="164" fontId="19" fillId="4" borderId="18" xfId="1" applyFont="1" applyFill="1" applyBorder="1"/>
    <xf numFmtId="43" fontId="19" fillId="4" borderId="18" xfId="5" applyFont="1" applyFill="1" applyBorder="1"/>
    <xf numFmtId="41" fontId="20" fillId="4" borderId="18" xfId="6" applyNumberFormat="1" applyFont="1" applyFill="1" applyBorder="1" applyAlignment="1">
      <alignment horizontal="left"/>
    </xf>
    <xf numFmtId="41" fontId="19" fillId="4" borderId="18" xfId="6" applyNumberFormat="1" applyFont="1" applyFill="1" applyBorder="1" applyAlignment="1">
      <alignment horizontal="left"/>
    </xf>
    <xf numFmtId="0" fontId="17" fillId="4" borderId="18" xfId="6" applyFont="1" applyFill="1" applyBorder="1" applyAlignment="1">
      <alignment horizontal="center" vertical="center" wrapText="1"/>
    </xf>
    <xf numFmtId="164" fontId="17" fillId="4" borderId="11" xfId="1" applyFont="1" applyFill="1" applyBorder="1"/>
    <xf numFmtId="9" fontId="17" fillId="4" borderId="18" xfId="2" applyFont="1" applyFill="1" applyBorder="1" applyAlignment="1">
      <alignment horizontal="center"/>
    </xf>
    <xf numFmtId="9" fontId="19" fillId="4" borderId="0" xfId="2" applyFont="1" applyFill="1" applyAlignment="1">
      <alignment wrapText="1"/>
    </xf>
    <xf numFmtId="164" fontId="19" fillId="4" borderId="0" xfId="6" applyNumberFormat="1" applyFont="1" applyFill="1" applyAlignment="1">
      <alignment wrapText="1"/>
    </xf>
    <xf numFmtId="43" fontId="19" fillId="4" borderId="0" xfId="5" applyFont="1" applyFill="1" applyBorder="1"/>
    <xf numFmtId="41" fontId="17" fillId="4" borderId="18" xfId="6" applyNumberFormat="1" applyFont="1" applyFill="1" applyBorder="1" applyAlignment="1">
      <alignment horizontal="left"/>
    </xf>
    <xf numFmtId="41" fontId="19" fillId="4" borderId="18" xfId="6" applyNumberFormat="1" applyFont="1" applyFill="1" applyBorder="1" applyAlignment="1">
      <alignment horizontal="left" wrapText="1"/>
    </xf>
    <xf numFmtId="41" fontId="17" fillId="4" borderId="18" xfId="6" applyNumberFormat="1" applyFont="1" applyFill="1" applyBorder="1" applyAlignment="1">
      <alignment horizontal="center"/>
    </xf>
    <xf numFmtId="164" fontId="17" fillId="4" borderId="18" xfId="1" applyFont="1" applyFill="1" applyBorder="1"/>
    <xf numFmtId="43" fontId="17" fillId="4" borderId="18" xfId="5" applyFont="1" applyFill="1" applyBorder="1"/>
    <xf numFmtId="43" fontId="17" fillId="4" borderId="18" xfId="5" applyFont="1" applyFill="1" applyBorder="1" applyAlignment="1">
      <alignment horizontal="left" vertical="center" wrapText="1"/>
    </xf>
    <xf numFmtId="0" fontId="17" fillId="4" borderId="18" xfId="6" applyFont="1" applyFill="1" applyBorder="1" applyAlignment="1">
      <alignment horizontal="center" wrapText="1"/>
    </xf>
    <xf numFmtId="43" fontId="19" fillId="4" borderId="18" xfId="5" applyFont="1" applyFill="1" applyBorder="1" applyAlignment="1">
      <alignment horizontal="left" vertical="center" wrapText="1"/>
    </xf>
    <xf numFmtId="43" fontId="19" fillId="4" borderId="23" xfId="5" applyFont="1" applyFill="1" applyBorder="1" applyAlignment="1">
      <alignment horizontal="center"/>
    </xf>
    <xf numFmtId="43" fontId="19" fillId="4" borderId="28" xfId="5" applyFont="1" applyFill="1" applyBorder="1" applyAlignment="1">
      <alignment horizontal="center"/>
    </xf>
    <xf numFmtId="43" fontId="19" fillId="4" borderId="24" xfId="5" applyFont="1" applyFill="1" applyBorder="1" applyAlignment="1">
      <alignment horizontal="center"/>
    </xf>
    <xf numFmtId="41" fontId="17" fillId="4" borderId="18" xfId="6" applyNumberFormat="1" applyFont="1" applyFill="1" applyBorder="1" applyAlignment="1">
      <alignment horizontal="center" vertical="center" wrapText="1"/>
    </xf>
    <xf numFmtId="167" fontId="17" fillId="4" borderId="18" xfId="5" applyNumberFormat="1" applyFont="1" applyFill="1" applyBorder="1"/>
    <xf numFmtId="43" fontId="17" fillId="4" borderId="18" xfId="7" applyFont="1" applyFill="1" applyBorder="1"/>
    <xf numFmtId="164" fontId="19" fillId="4" borderId="0" xfId="1" applyFont="1" applyFill="1" applyBorder="1"/>
    <xf numFmtId="43" fontId="19" fillId="4" borderId="0" xfId="5" applyFont="1" applyFill="1" applyAlignment="1">
      <alignment wrapText="1"/>
    </xf>
    <xf numFmtId="164" fontId="19" fillId="4" borderId="0" xfId="1" applyFont="1" applyFill="1" applyAlignment="1">
      <alignment wrapText="1"/>
    </xf>
    <xf numFmtId="164" fontId="17" fillId="4" borderId="0" xfId="4" applyFont="1" applyFill="1" applyBorder="1"/>
    <xf numFmtId="166" fontId="19" fillId="4" borderId="0" xfId="4" applyNumberFormat="1" applyFont="1" applyFill="1" applyBorder="1" applyAlignment="1"/>
    <xf numFmtId="164" fontId="17" fillId="4" borderId="0" xfId="1" applyFont="1" applyFill="1" applyBorder="1" applyAlignment="1">
      <alignment horizontal="center"/>
    </xf>
    <xf numFmtId="164" fontId="19" fillId="4" borderId="0" xfId="4" applyFont="1" applyFill="1" applyBorder="1"/>
    <xf numFmtId="164" fontId="19" fillId="4" borderId="0" xfId="1" applyFont="1" applyFill="1" applyBorder="1" applyAlignment="1"/>
    <xf numFmtId="164" fontId="17" fillId="4" borderId="18" xfId="4" applyFont="1" applyFill="1" applyBorder="1"/>
    <xf numFmtId="164" fontId="17" fillId="4" borderId="18" xfId="1" applyFont="1" applyFill="1" applyBorder="1" applyAlignment="1"/>
    <xf numFmtId="164" fontId="19" fillId="4" borderId="18" xfId="4" applyFont="1" applyFill="1" applyBorder="1"/>
    <xf numFmtId="164" fontId="19" fillId="4" borderId="18" xfId="1" applyFont="1" applyFill="1" applyBorder="1" applyAlignment="1"/>
    <xf numFmtId="164" fontId="17" fillId="4" borderId="19" xfId="4" applyFont="1" applyFill="1" applyBorder="1"/>
    <xf numFmtId="164" fontId="17" fillId="4" borderId="19" xfId="1" applyFont="1" applyFill="1" applyBorder="1" applyAlignment="1"/>
    <xf numFmtId="0" fontId="17" fillId="4" borderId="0" xfId="6" applyFont="1" applyFill="1" applyAlignment="1">
      <alignment horizontal="left" wrapText="1"/>
    </xf>
    <xf numFmtId="164" fontId="17" fillId="4" borderId="0" xfId="1" applyFont="1" applyFill="1" applyBorder="1" applyAlignment="1">
      <alignment horizontal="left" wrapText="1"/>
    </xf>
    <xf numFmtId="43" fontId="17" fillId="4" borderId="0" xfId="5" applyFont="1" applyFill="1" applyBorder="1" applyAlignment="1">
      <alignment horizontal="left" wrapText="1"/>
    </xf>
    <xf numFmtId="164" fontId="19" fillId="4" borderId="0" xfId="1" applyFont="1" applyFill="1" applyBorder="1" applyAlignment="1">
      <alignment wrapText="1"/>
    </xf>
    <xf numFmtId="0" fontId="19" fillId="4" borderId="0" xfId="6" applyFont="1" applyFill="1" applyAlignment="1">
      <alignment horizontal="left" wrapText="1"/>
    </xf>
    <xf numFmtId="164" fontId="19" fillId="4" borderId="0" xfId="1" applyFont="1" applyFill="1" applyBorder="1" applyAlignment="1">
      <alignment horizontal="left" wrapText="1"/>
    </xf>
    <xf numFmtId="43" fontId="19" fillId="4" borderId="0" xfId="5" applyFont="1" applyFill="1" applyBorder="1" applyAlignment="1">
      <alignment horizontal="left" wrapText="1"/>
    </xf>
    <xf numFmtId="43" fontId="17" fillId="4" borderId="18" xfId="5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vertical="center" wrapText="1"/>
    </xf>
    <xf numFmtId="0" fontId="4" fillId="5" borderId="7" xfId="0" applyFont="1" applyFill="1" applyBorder="1" applyAlignment="1">
      <alignment vertical="center" wrapText="1"/>
    </xf>
    <xf numFmtId="164" fontId="4" fillId="5" borderId="7" xfId="1" applyFont="1" applyFill="1" applyBorder="1" applyAlignment="1">
      <alignment vertical="center" wrapText="1"/>
    </xf>
    <xf numFmtId="0" fontId="4" fillId="4" borderId="0" xfId="0" applyFont="1" applyFill="1" applyAlignment="1">
      <alignment vertical="center" wrapText="1"/>
    </xf>
    <xf numFmtId="164" fontId="4" fillId="0" borderId="7" xfId="1" applyFont="1" applyBorder="1" applyAlignment="1">
      <alignment wrapText="1"/>
    </xf>
    <xf numFmtId="164" fontId="4" fillId="0" borderId="9" xfId="1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164" fontId="4" fillId="3" borderId="7" xfId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0" fontId="4" fillId="0" borderId="0" xfId="0" applyFont="1"/>
    <xf numFmtId="164" fontId="4" fillId="0" borderId="0" xfId="1" applyFont="1" applyBorder="1"/>
    <xf numFmtId="0" fontId="4" fillId="0" borderId="8" xfId="3" applyFont="1" applyBorder="1" applyAlignment="1">
      <alignment horizontal="center" vertical="center" wrapText="1"/>
    </xf>
    <xf numFmtId="14" fontId="4" fillId="0" borderId="7" xfId="3" applyNumberFormat="1" applyFont="1" applyBorder="1" applyAlignment="1">
      <alignment horizontal="center" vertical="center" wrapText="1"/>
    </xf>
    <xf numFmtId="4" fontId="4" fillId="0" borderId="7" xfId="3" applyNumberFormat="1" applyFont="1" applyBorder="1" applyAlignment="1">
      <alignment horizontal="center" vertical="center" wrapText="1"/>
    </xf>
    <xf numFmtId="0" fontId="4" fillId="0" borderId="7" xfId="3" applyFont="1" applyBorder="1" applyAlignment="1">
      <alignment horizontal="center" vertical="center" wrapText="1"/>
    </xf>
    <xf numFmtId="14" fontId="4" fillId="0" borderId="9" xfId="3" applyNumberFormat="1" applyFont="1" applyBorder="1" applyAlignment="1">
      <alignment horizontal="center" vertical="center" wrapText="1"/>
    </xf>
    <xf numFmtId="0" fontId="4" fillId="3" borderId="7" xfId="3" applyFont="1" applyFill="1" applyBorder="1" applyAlignment="1">
      <alignment horizontal="center" vertical="center" wrapText="1"/>
    </xf>
    <xf numFmtId="14" fontId="4" fillId="3" borderId="7" xfId="3" applyNumberFormat="1" applyFont="1" applyFill="1" applyBorder="1" applyAlignment="1">
      <alignment horizontal="center" vertical="center" wrapText="1"/>
    </xf>
    <xf numFmtId="0" fontId="4" fillId="0" borderId="7" xfId="3" applyFont="1" applyBorder="1" applyAlignment="1">
      <alignment horizontal="center" wrapText="1"/>
    </xf>
    <xf numFmtId="164" fontId="4" fillId="0" borderId="9" xfId="1" applyFont="1" applyBorder="1" applyAlignment="1">
      <alignment horizontal="center" vertical="center" wrapText="1"/>
    </xf>
    <xf numFmtId="14" fontId="4" fillId="0" borderId="7" xfId="3" applyNumberFormat="1" applyFont="1" applyBorder="1" applyAlignment="1">
      <alignment horizontal="center" wrapText="1"/>
    </xf>
    <xf numFmtId="164" fontId="2" fillId="2" borderId="11" xfId="1" applyFont="1" applyFill="1" applyBorder="1" applyAlignment="1"/>
    <xf numFmtId="164" fontId="4" fillId="0" borderId="0" xfId="0" applyNumberFormat="1" applyFont="1"/>
    <xf numFmtId="0" fontId="4" fillId="4" borderId="0" xfId="0" applyFont="1" applyFill="1"/>
    <xf numFmtId="164" fontId="2" fillId="6" borderId="12" xfId="1" applyFont="1" applyFill="1" applyBorder="1"/>
    <xf numFmtId="0" fontId="4" fillId="0" borderId="7" xfId="0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4" fillId="0" borderId="29" xfId="0" applyFont="1" applyBorder="1" applyAlignment="1">
      <alignment vertical="center" wrapText="1"/>
    </xf>
    <xf numFmtId="0" fontId="4" fillId="0" borderId="30" xfId="0" applyFont="1" applyBorder="1" applyAlignment="1">
      <alignment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left" vertical="center" wrapText="1"/>
    </xf>
    <xf numFmtId="14" fontId="4" fillId="0" borderId="30" xfId="0" applyNumberFormat="1" applyFont="1" applyBorder="1" applyAlignment="1">
      <alignment horizontal="center" vertical="center" wrapText="1"/>
    </xf>
    <xf numFmtId="14" fontId="4" fillId="0" borderId="30" xfId="0" applyNumberFormat="1" applyFont="1" applyBorder="1" applyAlignment="1">
      <alignment vertical="center" wrapText="1"/>
    </xf>
    <xf numFmtId="4" fontId="4" fillId="0" borderId="30" xfId="0" applyNumberFormat="1" applyFont="1" applyBorder="1" applyAlignment="1">
      <alignment horizontal="center" vertical="center" wrapText="1"/>
    </xf>
    <xf numFmtId="164" fontId="4" fillId="0" borderId="30" xfId="1" applyFont="1" applyBorder="1" applyAlignment="1">
      <alignment vertical="center" wrapText="1"/>
    </xf>
    <xf numFmtId="164" fontId="4" fillId="0" borderId="30" xfId="1" applyFont="1" applyBorder="1" applyAlignment="1">
      <alignment horizontal="center" vertical="center" wrapText="1"/>
    </xf>
    <xf numFmtId="0" fontId="4" fillId="0" borderId="18" xfId="0" applyFont="1" applyBorder="1"/>
    <xf numFmtId="0" fontId="4" fillId="0" borderId="18" xfId="0" applyFont="1" applyBorder="1" applyAlignment="1">
      <alignment horizontal="left"/>
    </xf>
    <xf numFmtId="164" fontId="4" fillId="0" borderId="18" xfId="1" applyFont="1" applyBorder="1"/>
    <xf numFmtId="0" fontId="4" fillId="0" borderId="7" xfId="0" applyFont="1" applyBorder="1" applyAlignment="1">
      <alignment horizontal="left" wrapText="1"/>
    </xf>
    <xf numFmtId="0" fontId="4" fillId="3" borderId="7" xfId="0" applyFont="1" applyFill="1" applyBorder="1" applyAlignment="1">
      <alignment horizontal="left" vertical="center" wrapText="1"/>
    </xf>
    <xf numFmtId="0" fontId="2" fillId="6" borderId="12" xfId="0" applyFont="1" applyFill="1" applyBorder="1" applyAlignment="1">
      <alignment wrapText="1"/>
    </xf>
    <xf numFmtId="168" fontId="6" fillId="4" borderId="0" xfId="5" applyNumberFormat="1" applyFont="1" applyFill="1" applyBorder="1" applyAlignment="1"/>
    <xf numFmtId="168" fontId="8" fillId="4" borderId="18" xfId="5" applyNumberFormat="1" applyFont="1" applyFill="1" applyBorder="1" applyAlignment="1">
      <alignment wrapText="1"/>
    </xf>
    <xf numFmtId="168" fontId="6" fillId="4" borderId="18" xfId="5" applyNumberFormat="1" applyFont="1" applyFill="1" applyBorder="1" applyAlignment="1"/>
    <xf numFmtId="168" fontId="6" fillId="4" borderId="18" xfId="5" applyNumberFormat="1" applyFont="1" applyFill="1" applyBorder="1" applyAlignment="1">
      <alignment wrapText="1"/>
    </xf>
    <xf numFmtId="168" fontId="8" fillId="4" borderId="18" xfId="5" applyNumberFormat="1" applyFont="1" applyFill="1" applyBorder="1" applyAlignment="1"/>
    <xf numFmtId="168" fontId="8" fillId="4" borderId="0" xfId="5" applyNumberFormat="1" applyFont="1" applyFill="1" applyBorder="1" applyAlignment="1"/>
    <xf numFmtId="168" fontId="8" fillId="4" borderId="0" xfId="5" applyNumberFormat="1" applyFont="1" applyFill="1" applyBorder="1" applyAlignment="1">
      <alignment horizontal="center"/>
    </xf>
    <xf numFmtId="168" fontId="8" fillId="4" borderId="12" xfId="5" applyNumberFormat="1" applyFont="1" applyFill="1" applyBorder="1" applyAlignment="1"/>
    <xf numFmtId="168" fontId="12" fillId="4" borderId="18" xfId="5" applyNumberFormat="1" applyFont="1" applyFill="1" applyBorder="1" applyAlignment="1">
      <alignment horizontal="center" vertical="center"/>
    </xf>
    <xf numFmtId="168" fontId="13" fillId="4" borderId="18" xfId="5" applyNumberFormat="1" applyFont="1" applyFill="1" applyBorder="1" applyAlignment="1">
      <alignment horizontal="center" vertical="center"/>
    </xf>
    <xf numFmtId="168" fontId="12" fillId="4" borderId="18" xfId="5" applyNumberFormat="1" applyFont="1" applyFill="1" applyBorder="1" applyAlignment="1"/>
    <xf numFmtId="168" fontId="9" fillId="0" borderId="16" xfId="0" applyNumberFormat="1" applyFont="1" applyBorder="1" applyAlignment="1">
      <alignment horizontal="right" vertical="center" wrapText="1"/>
    </xf>
    <xf numFmtId="168" fontId="11" fillId="0" borderId="14" xfId="0" applyNumberFormat="1" applyFont="1" applyBorder="1" applyAlignment="1">
      <alignment horizontal="right" vertical="center" wrapText="1"/>
    </xf>
    <xf numFmtId="168" fontId="9" fillId="0" borderId="14" xfId="0" applyNumberFormat="1" applyFont="1" applyBorder="1" applyAlignment="1">
      <alignment horizontal="right" vertical="center" wrapText="1"/>
    </xf>
    <xf numFmtId="10" fontId="8" fillId="4" borderId="0" xfId="2" applyNumberFormat="1" applyFont="1" applyFill="1" applyBorder="1" applyAlignment="1"/>
    <xf numFmtId="10" fontId="8" fillId="4" borderId="0" xfId="2" applyNumberFormat="1" applyFont="1" applyFill="1" applyBorder="1" applyAlignment="1">
      <alignment horizontal="center"/>
    </xf>
    <xf numFmtId="10" fontId="6" fillId="4" borderId="18" xfId="2" applyNumberFormat="1" applyFont="1" applyFill="1" applyBorder="1" applyAlignment="1">
      <alignment horizontal="center"/>
    </xf>
    <xf numFmtId="10" fontId="8" fillId="7" borderId="19" xfId="2" applyNumberFormat="1" applyFont="1" applyFill="1" applyBorder="1" applyAlignment="1">
      <alignment horizontal="center"/>
    </xf>
    <xf numFmtId="164" fontId="2" fillId="0" borderId="18" xfId="1" applyFont="1" applyFill="1" applyBorder="1" applyAlignment="1">
      <alignment horizontal="center" vertical="center" wrapText="1"/>
    </xf>
    <xf numFmtId="0" fontId="4" fillId="0" borderId="31" xfId="0" applyFont="1" applyBorder="1" applyAlignment="1">
      <alignment vertical="center" wrapText="1"/>
    </xf>
    <xf numFmtId="0" fontId="2" fillId="4" borderId="18" xfId="0" applyFont="1" applyFill="1" applyBorder="1" applyAlignment="1">
      <alignment wrapText="1"/>
    </xf>
    <xf numFmtId="164" fontId="19" fillId="4" borderId="0" xfId="1" applyFont="1" applyFill="1" applyBorder="1" applyAlignment="1">
      <alignment horizontal="left" wrapText="1"/>
    </xf>
    <xf numFmtId="0" fontId="19" fillId="4" borderId="0" xfId="6" applyFont="1" applyFill="1" applyAlignment="1">
      <alignment horizontal="left" wrapText="1"/>
    </xf>
    <xf numFmtId="43" fontId="17" fillId="4" borderId="22" xfId="5" applyFont="1" applyFill="1" applyBorder="1" applyAlignment="1">
      <alignment horizontal="center" wrapText="1"/>
    </xf>
    <xf numFmtId="43" fontId="17" fillId="4" borderId="21" xfId="5" applyFont="1" applyFill="1" applyBorder="1" applyAlignment="1">
      <alignment horizontal="center" wrapText="1"/>
    </xf>
    <xf numFmtId="43" fontId="17" fillId="4" borderId="18" xfId="5" applyFont="1" applyFill="1" applyBorder="1" applyAlignment="1">
      <alignment horizontal="center" vertical="center" wrapText="1"/>
    </xf>
    <xf numFmtId="164" fontId="17" fillId="4" borderId="18" xfId="1" applyFont="1" applyFill="1" applyBorder="1" applyAlignment="1">
      <alignment horizontal="center" wrapText="1"/>
    </xf>
    <xf numFmtId="43" fontId="19" fillId="4" borderId="23" xfId="5" applyFont="1" applyFill="1" applyBorder="1" applyAlignment="1">
      <alignment horizontal="center"/>
    </xf>
    <xf numFmtId="43" fontId="19" fillId="4" borderId="28" xfId="5" applyFont="1" applyFill="1" applyBorder="1" applyAlignment="1">
      <alignment horizontal="center"/>
    </xf>
    <xf numFmtId="43" fontId="19" fillId="4" borderId="24" xfId="5" applyFont="1" applyFill="1" applyBorder="1" applyAlignment="1">
      <alignment horizontal="center"/>
    </xf>
    <xf numFmtId="43" fontId="17" fillId="4" borderId="18" xfId="5" applyFont="1" applyFill="1" applyBorder="1" applyAlignment="1">
      <alignment horizontal="center" wrapText="1"/>
    </xf>
    <xf numFmtId="49" fontId="17" fillId="4" borderId="18" xfId="5" applyNumberFormat="1" applyFont="1" applyFill="1" applyBorder="1" applyAlignment="1">
      <alignment horizontal="center" wrapText="1"/>
    </xf>
    <xf numFmtId="41" fontId="17" fillId="4" borderId="18" xfId="6" applyNumberFormat="1" applyFont="1" applyFill="1" applyBorder="1" applyAlignment="1">
      <alignment horizontal="center" wrapText="1"/>
    </xf>
    <xf numFmtId="0" fontId="17" fillId="4" borderId="18" xfId="6" applyFont="1" applyFill="1" applyBorder="1" applyAlignment="1">
      <alignment horizontal="center" wrapText="1"/>
    </xf>
    <xf numFmtId="164" fontId="17" fillId="4" borderId="23" xfId="1" applyFont="1" applyFill="1" applyBorder="1" applyAlignment="1">
      <alignment horizontal="center" vertical="center" wrapText="1"/>
    </xf>
    <xf numFmtId="164" fontId="17" fillId="4" borderId="24" xfId="1" applyFont="1" applyFill="1" applyBorder="1" applyAlignment="1">
      <alignment horizontal="center" vertical="center" wrapText="1"/>
    </xf>
    <xf numFmtId="43" fontId="17" fillId="4" borderId="23" xfId="5" applyFont="1" applyFill="1" applyBorder="1" applyAlignment="1">
      <alignment horizontal="center" wrapText="1"/>
    </xf>
    <xf numFmtId="43" fontId="17" fillId="4" borderId="24" xfId="5" applyFont="1" applyFill="1" applyBorder="1" applyAlignment="1">
      <alignment horizontal="center" wrapText="1"/>
    </xf>
    <xf numFmtId="43" fontId="8" fillId="4" borderId="27" xfId="5" applyFont="1" applyFill="1" applyBorder="1" applyAlignment="1">
      <alignment horizontal="center"/>
    </xf>
    <xf numFmtId="164" fontId="8" fillId="4" borderId="18" xfId="4" applyFont="1" applyFill="1" applyBorder="1" applyAlignment="1">
      <alignment horizontal="center" wrapText="1"/>
    </xf>
    <xf numFmtId="43" fontId="8" fillId="4" borderId="18" xfId="5" applyFont="1" applyFill="1" applyBorder="1" applyAlignment="1">
      <alignment horizontal="center" wrapText="1"/>
    </xf>
    <xf numFmtId="9" fontId="8" fillId="4" borderId="18" xfId="2" applyFont="1" applyFill="1" applyBorder="1" applyAlignment="1">
      <alignment horizontal="center" wrapText="1"/>
    </xf>
    <xf numFmtId="164" fontId="8" fillId="4" borderId="18" xfId="4" applyFont="1" applyFill="1" applyBorder="1" applyAlignment="1">
      <alignment horizontal="left" wrapText="1"/>
    </xf>
    <xf numFmtId="164" fontId="6" fillId="4" borderId="18" xfId="4" applyFont="1" applyFill="1" applyBorder="1" applyAlignment="1"/>
    <xf numFmtId="166" fontId="8" fillId="4" borderId="18" xfId="1" applyNumberFormat="1" applyFont="1" applyFill="1" applyBorder="1" applyAlignment="1">
      <alignment horizontal="right" wrapText="1"/>
    </xf>
    <xf numFmtId="43" fontId="8" fillId="4" borderId="22" xfId="5" applyFont="1" applyFill="1" applyBorder="1" applyAlignment="1">
      <alignment vertical="center" wrapText="1"/>
    </xf>
    <xf numFmtId="43" fontId="8" fillId="4" borderId="11" xfId="5" applyFont="1" applyFill="1" applyBorder="1" applyAlignment="1">
      <alignment vertical="center" wrapText="1"/>
    </xf>
    <xf numFmtId="43" fontId="8" fillId="4" borderId="21" xfId="5" applyFont="1" applyFill="1" applyBorder="1" applyAlignment="1">
      <alignment vertical="center" wrapText="1"/>
    </xf>
    <xf numFmtId="164" fontId="8" fillId="4" borderId="18" xfId="1" applyFont="1" applyFill="1" applyBorder="1" applyAlignment="1">
      <alignment horizontal="center"/>
    </xf>
    <xf numFmtId="43" fontId="8" fillId="5" borderId="18" xfId="5" applyFont="1" applyFill="1" applyBorder="1" applyAlignment="1">
      <alignment horizontal="center" wrapText="1"/>
    </xf>
    <xf numFmtId="164" fontId="8" fillId="4" borderId="22" xfId="4" applyFont="1" applyFill="1" applyBorder="1" applyAlignment="1">
      <alignment horizontal="left"/>
    </xf>
    <xf numFmtId="164" fontId="8" fillId="4" borderId="21" xfId="4" applyFont="1" applyFill="1" applyBorder="1" applyAlignment="1">
      <alignment horizontal="left"/>
    </xf>
    <xf numFmtId="164" fontId="8" fillId="4" borderId="0" xfId="1" applyFont="1" applyFill="1" applyBorder="1" applyAlignment="1">
      <alignment horizontal="center" wrapText="1"/>
    </xf>
    <xf numFmtId="164" fontId="8" fillId="4" borderId="18" xfId="4" applyFont="1" applyFill="1" applyBorder="1" applyAlignment="1">
      <alignment horizontal="center" vertical="center"/>
    </xf>
    <xf numFmtId="43" fontId="8" fillId="4" borderId="18" xfId="5" applyFont="1" applyFill="1" applyBorder="1" applyAlignment="1">
      <alignment horizontal="center"/>
    </xf>
    <xf numFmtId="0" fontId="2" fillId="5" borderId="2" xfId="0" applyFont="1" applyFill="1" applyBorder="1" applyAlignment="1">
      <alignment vertical="center" wrapText="1"/>
    </xf>
    <xf numFmtId="0" fontId="2" fillId="5" borderId="4" xfId="0" applyFont="1" applyFill="1" applyBorder="1" applyAlignment="1">
      <alignment vertical="center" wrapText="1"/>
    </xf>
    <xf numFmtId="17" fontId="2" fillId="5" borderId="2" xfId="0" applyNumberFormat="1" applyFont="1" applyFill="1" applyBorder="1" applyAlignment="1">
      <alignment vertical="center" wrapText="1"/>
    </xf>
    <xf numFmtId="17" fontId="2" fillId="5" borderId="4" xfId="0" applyNumberFormat="1" applyFont="1" applyFill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6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164" fontId="4" fillId="0" borderId="1" xfId="1" applyFont="1" applyBorder="1" applyAlignment="1">
      <alignment wrapText="1"/>
    </xf>
    <xf numFmtId="164" fontId="4" fillId="0" borderId="6" xfId="1" applyFont="1" applyBorder="1" applyAlignment="1">
      <alignment wrapText="1"/>
    </xf>
    <xf numFmtId="164" fontId="4" fillId="3" borderId="1" xfId="1" applyFont="1" applyFill="1" applyBorder="1" applyAlignment="1">
      <alignment horizontal="center" vertical="center" wrapText="1"/>
    </xf>
    <xf numFmtId="164" fontId="4" fillId="3" borderId="6" xfId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4" fillId="0" borderId="1" xfId="1" applyFont="1" applyBorder="1" applyAlignment="1">
      <alignment horizontal="center" vertical="center" wrapText="1"/>
    </xf>
    <xf numFmtId="164" fontId="4" fillId="0" borderId="6" xfId="1" applyFont="1" applyBorder="1" applyAlignment="1">
      <alignment horizontal="center" vertical="center" wrapText="1"/>
    </xf>
    <xf numFmtId="164" fontId="4" fillId="0" borderId="1" xfId="1" applyFont="1" applyBorder="1" applyAlignment="1">
      <alignment vertical="center" wrapText="1"/>
    </xf>
    <xf numFmtId="164" fontId="4" fillId="0" borderId="6" xfId="1" applyFont="1" applyBorder="1" applyAlignment="1">
      <alignment vertical="center" wrapText="1"/>
    </xf>
    <xf numFmtId="14" fontId="4" fillId="0" borderId="1" xfId="3" applyNumberFormat="1" applyFont="1" applyBorder="1" applyAlignment="1">
      <alignment horizontal="center" vertical="center" wrapText="1"/>
    </xf>
    <xf numFmtId="14" fontId="4" fillId="0" borderId="6" xfId="3" applyNumberFormat="1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4" fillId="0" borderId="6" xfId="3" applyFont="1" applyBorder="1" applyAlignment="1">
      <alignment horizontal="center" vertical="center" wrapText="1"/>
    </xf>
    <xf numFmtId="0" fontId="4" fillId="0" borderId="2" xfId="3" applyFont="1" applyBorder="1" applyAlignment="1">
      <alignment horizontal="center" vertical="center" wrapText="1"/>
    </xf>
    <xf numFmtId="0" fontId="4" fillId="0" borderId="4" xfId="3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4" fontId="2" fillId="2" borderId="0" xfId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64" fontId="2" fillId="0" borderId="2" xfId="1" applyFont="1" applyBorder="1" applyAlignment="1">
      <alignment horizontal="center" vertical="center" wrapText="1"/>
    </xf>
    <xf numFmtId="164" fontId="2" fillId="0" borderId="3" xfId="1" applyFont="1" applyBorder="1" applyAlignment="1">
      <alignment horizontal="center" vertical="center" wrapText="1"/>
    </xf>
    <xf numFmtId="164" fontId="2" fillId="0" borderId="4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</cellXfs>
  <cellStyles count="8">
    <cellStyle name="Comma" xfId="1" builtinId="3"/>
    <cellStyle name="Comma 2" xfId="7" xr:uid="{00000000-0005-0000-0000-000001000000}"/>
    <cellStyle name="Comma 2 2" xfId="5" xr:uid="{00000000-0005-0000-0000-000002000000}"/>
    <cellStyle name="Comma 3 3 2" xfId="4" xr:uid="{00000000-0005-0000-0000-000003000000}"/>
    <cellStyle name="Hyperlink" xfId="3" builtinId="8"/>
    <cellStyle name="Normal" xfId="0" builtinId="0"/>
    <cellStyle name="Normal 2" xfId="6" xr:uid="{00000000-0005-0000-0000-000006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RD\FPLI-all\FPLI%20Payroll%20and%20others\payroll%202011\dtr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BookKeeper\Dropbox\mine%20mine\third%20gen_2014-updated\payroll\Payroll_20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RD\cid%201945%202009latest\payroll%202009_latest\payrol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BookKeeper\Dropbox\mine%20mine\third%20gen_2014-updated\payroll\payroll_accum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RD\TPDSI%202011\PAYROLL\2011\new%20payroll%20start%20march%202011\Unit%202%20Test%20-%20Advanc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PMC/Desktop/BUDGET%20OFFICER%20FILES/Corporate%20Budget/2023/COB%202023/Budget%202023%20as%20of%20Dec%2015,%20202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PMC/Desktop/BUDGET%20OFFICER%20FILES/Budget%20Monitoring%20Report/2023/BMR%20December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"/>
      <sheetName val="timer"/>
      <sheetName val="dtr"/>
    </sheetNames>
    <sheetDataSet>
      <sheetData sheetId="0" refreshError="1">
        <row r="1">
          <cell r="D1" t="str">
            <v>Jan 1-15 2009</v>
          </cell>
        </row>
        <row r="2">
          <cell r="D2" t="str">
            <v>Jan 16-31 2009</v>
          </cell>
        </row>
        <row r="3">
          <cell r="D3" t="str">
            <v>Feb 1-15 2009</v>
          </cell>
        </row>
        <row r="4">
          <cell r="D4" t="str">
            <v>Feb 16-28 2009</v>
          </cell>
        </row>
        <row r="5">
          <cell r="D5" t="str">
            <v>Mar 1-15 2009</v>
          </cell>
        </row>
        <row r="6">
          <cell r="D6" t="str">
            <v>Mar 16-31 2009</v>
          </cell>
        </row>
        <row r="7">
          <cell r="D7" t="str">
            <v>Apr 1-15 2009</v>
          </cell>
        </row>
        <row r="8">
          <cell r="D8" t="str">
            <v>Apr 16-30 2009</v>
          </cell>
        </row>
        <row r="9">
          <cell r="D9" t="str">
            <v>May 1-15 2009</v>
          </cell>
        </row>
        <row r="10">
          <cell r="D10" t="str">
            <v>May 16-31 2009</v>
          </cell>
        </row>
        <row r="11">
          <cell r="D11" t="str">
            <v>Jun 1-15 2009</v>
          </cell>
        </row>
        <row r="12">
          <cell r="D12" t="str">
            <v>Jun 16-30 2009</v>
          </cell>
        </row>
        <row r="13">
          <cell r="D13" t="str">
            <v>Jul 1-15 2009</v>
          </cell>
        </row>
        <row r="14">
          <cell r="D14" t="str">
            <v>Jul 16-31 2009</v>
          </cell>
        </row>
        <row r="15">
          <cell r="D15" t="str">
            <v>Aug 1-15 2009</v>
          </cell>
        </row>
        <row r="16">
          <cell r="D16" t="str">
            <v>Aug 16-31 2009</v>
          </cell>
        </row>
        <row r="17">
          <cell r="D17" t="str">
            <v>Sep 1-15 2009</v>
          </cell>
        </row>
        <row r="18">
          <cell r="D18" t="str">
            <v>Sept 16-30 2009</v>
          </cell>
        </row>
        <row r="19">
          <cell r="D19" t="str">
            <v>Oct 1-15 2009</v>
          </cell>
        </row>
        <row r="20">
          <cell r="D20" t="str">
            <v>Oct 16-31 2009</v>
          </cell>
        </row>
        <row r="21">
          <cell r="D21" t="str">
            <v>Nov 1-13 2009</v>
          </cell>
        </row>
        <row r="22">
          <cell r="D22" t="str">
            <v>Nov 14-28 2009</v>
          </cell>
        </row>
        <row r="23">
          <cell r="D23" t="str">
            <v>Nov 29-Dec 13 2009</v>
          </cell>
        </row>
        <row r="24">
          <cell r="D24" t="str">
            <v>Dec 14-31 2009</v>
          </cell>
        </row>
        <row r="25">
          <cell r="D25" t="str">
            <v>Jan 1-15 2009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 of Period"/>
      <sheetName val="tABLE"/>
      <sheetName val="Payroll"/>
      <sheetName val="Sheet1"/>
      <sheetName val="Sheet2"/>
      <sheetName val="Accumulator"/>
      <sheetName val="WTAX-2012 latest"/>
      <sheetName val="Add(ded)Advances"/>
      <sheetName val="Pag-ibig Loan"/>
      <sheetName val="SSS Loan"/>
      <sheetName val="masemp2"/>
      <sheetName val="wtax"/>
    </sheetNames>
    <sheetDataSet>
      <sheetData sheetId="0">
        <row r="1">
          <cell r="C1" t="str">
            <v>Jan 1-15 2014</v>
          </cell>
        </row>
        <row r="2">
          <cell r="C2" t="str">
            <v>Jan 16-31 2014</v>
          </cell>
        </row>
        <row r="3">
          <cell r="C3" t="str">
            <v>Feb 1-15 2014</v>
          </cell>
        </row>
        <row r="4">
          <cell r="C4" t="str">
            <v>Feb 16-28 2014</v>
          </cell>
        </row>
        <row r="5">
          <cell r="C5" t="str">
            <v>Mar 1-15 2014</v>
          </cell>
        </row>
        <row r="6">
          <cell r="C6" t="str">
            <v>Mar 16-31 2014</v>
          </cell>
        </row>
        <row r="7">
          <cell r="C7" t="str">
            <v>Apr 1-15 2014</v>
          </cell>
        </row>
        <row r="8">
          <cell r="C8" t="str">
            <v>Apr 16-30 2014</v>
          </cell>
        </row>
        <row r="9">
          <cell r="C9" t="str">
            <v>May 1-15 2014</v>
          </cell>
        </row>
        <row r="10">
          <cell r="C10" t="str">
            <v>May 16-31 2014</v>
          </cell>
        </row>
        <row r="11">
          <cell r="C11" t="str">
            <v>Jun 1-15 2014</v>
          </cell>
        </row>
        <row r="12">
          <cell r="C12" t="str">
            <v>Jun 16-30 2014</v>
          </cell>
        </row>
        <row r="13">
          <cell r="C13" t="str">
            <v>Jul 1-15 2014</v>
          </cell>
        </row>
        <row r="14">
          <cell r="C14" t="str">
            <v>Jul 16-31 2014</v>
          </cell>
        </row>
        <row r="15">
          <cell r="C15" t="str">
            <v>Aug 1-15 2014</v>
          </cell>
        </row>
        <row r="16">
          <cell r="C16" t="str">
            <v>Aug 16-31 2014</v>
          </cell>
        </row>
        <row r="17">
          <cell r="C17" t="str">
            <v>Sep 1-15 2014</v>
          </cell>
        </row>
        <row r="18">
          <cell r="C18" t="str">
            <v>Sep 16-30 2014</v>
          </cell>
        </row>
        <row r="19">
          <cell r="C19" t="str">
            <v>Oct 1-15 2014</v>
          </cell>
        </row>
        <row r="20">
          <cell r="C20" t="str">
            <v>Oct 16-31 2014</v>
          </cell>
        </row>
        <row r="21">
          <cell r="C21" t="str">
            <v>Nov 1-15 2014</v>
          </cell>
        </row>
        <row r="22">
          <cell r="C22" t="str">
            <v>Nov 16-30 2014</v>
          </cell>
        </row>
        <row r="23">
          <cell r="C23" t="str">
            <v>Dec 1-15 2014</v>
          </cell>
        </row>
        <row r="24">
          <cell r="C24" t="str">
            <v>Dec 16-31 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K2" t="str">
            <v>Single</v>
          </cell>
          <cell r="M2" t="str">
            <v>Semimonthly</v>
          </cell>
        </row>
        <row r="3">
          <cell r="K3" t="str">
            <v>Single1</v>
          </cell>
          <cell r="M3" t="str">
            <v>Monthly</v>
          </cell>
        </row>
        <row r="4">
          <cell r="K4" t="str">
            <v>Single2</v>
          </cell>
        </row>
        <row r="5">
          <cell r="K5" t="str">
            <v>Single3</v>
          </cell>
        </row>
        <row r="6">
          <cell r="K6" t="str">
            <v>Single4</v>
          </cell>
        </row>
        <row r="7">
          <cell r="K7" t="str">
            <v>Married</v>
          </cell>
        </row>
        <row r="8">
          <cell r="K8" t="str">
            <v>Married1</v>
          </cell>
        </row>
        <row r="9">
          <cell r="K9" t="str">
            <v>Married2</v>
          </cell>
        </row>
        <row r="10">
          <cell r="K10" t="str">
            <v>Married3</v>
          </cell>
        </row>
        <row r="11">
          <cell r="K11" t="str">
            <v>Married4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 of Period"/>
      <sheetName val="tABLE"/>
      <sheetName val="underover"/>
      <sheetName val="Payroll"/>
      <sheetName val="Sheet2"/>
      <sheetName val="deduction"/>
      <sheetName val="Accumulator"/>
      <sheetName val="Tax"/>
      <sheetName val="13th month"/>
      <sheetName val="Accumulator (2)"/>
      <sheetName val="Accumulator (3)"/>
      <sheetName val="Accumulatorfrom previous"/>
    </sheetNames>
    <sheetDataSet>
      <sheetData sheetId="0"/>
      <sheetData sheetId="1"/>
      <sheetData sheetId="2" refreshError="1"/>
      <sheetData sheetId="3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ournal"/>
      <sheetName val="Sheet1"/>
      <sheetName val="dtr"/>
      <sheetName val="list"/>
      <sheetName val="p.sheet"/>
      <sheetName val="wtax"/>
      <sheetName val="Status"/>
      <sheetName val="Tax Table"/>
    </sheetNames>
    <sheetDataSet>
      <sheetData sheetId="0" refreshError="1"/>
      <sheetData sheetId="1" refreshError="1"/>
      <sheetData sheetId="2" refreshError="1"/>
      <sheetData sheetId="3">
        <row r="1">
          <cell r="C1" t="str">
            <v>January 1-15 2008</v>
          </cell>
        </row>
        <row r="2">
          <cell r="C2" t="str">
            <v>January16-31 2008</v>
          </cell>
        </row>
        <row r="3">
          <cell r="C3" t="str">
            <v>February1-15 2008</v>
          </cell>
        </row>
        <row r="4">
          <cell r="C4" t="str">
            <v>February16-29 2008</v>
          </cell>
        </row>
        <row r="5">
          <cell r="C5" t="str">
            <v>March1-15 2008</v>
          </cell>
        </row>
        <row r="6">
          <cell r="C6" t="str">
            <v>March16-31 2008</v>
          </cell>
        </row>
        <row r="7">
          <cell r="C7" t="str">
            <v>April1-15 2008</v>
          </cell>
        </row>
        <row r="8">
          <cell r="C8" t="str">
            <v>April16-30 2008</v>
          </cell>
        </row>
        <row r="9">
          <cell r="C9" t="str">
            <v>May1-15 2008</v>
          </cell>
        </row>
        <row r="10">
          <cell r="C10" t="str">
            <v>May16-31 2008</v>
          </cell>
        </row>
        <row r="11">
          <cell r="C11" t="str">
            <v>June1-15 2008</v>
          </cell>
        </row>
        <row r="12">
          <cell r="C12" t="str">
            <v>June16-30 2008</v>
          </cell>
        </row>
        <row r="13">
          <cell r="C13" t="str">
            <v>July1-15 2008</v>
          </cell>
        </row>
        <row r="14">
          <cell r="C14" t="str">
            <v>July16-31 2008</v>
          </cell>
        </row>
        <row r="15">
          <cell r="C15" t="str">
            <v>August1-15 2008</v>
          </cell>
        </row>
        <row r="16">
          <cell r="C16" t="str">
            <v>August16-31 2008</v>
          </cell>
        </row>
        <row r="17">
          <cell r="C17" t="str">
            <v>September1-15 2008</v>
          </cell>
        </row>
        <row r="18">
          <cell r="C18" t="str">
            <v>September16-30 2008</v>
          </cell>
        </row>
        <row r="19">
          <cell r="C19" t="str">
            <v>October1-15 2008</v>
          </cell>
        </row>
        <row r="20">
          <cell r="C20" t="str">
            <v>October16-31 2008</v>
          </cell>
        </row>
        <row r="21">
          <cell r="C21" t="str">
            <v>November1-15 2008</v>
          </cell>
        </row>
        <row r="22">
          <cell r="C22" t="str">
            <v>November16-30 2008</v>
          </cell>
        </row>
        <row r="23">
          <cell r="C23" t="str">
            <v>December1-15 2008</v>
          </cell>
        </row>
        <row r="24">
          <cell r="C24" t="str">
            <v>December16-31 2008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Think About Thi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O2" t="str">
            <v>January</v>
          </cell>
          <cell r="Q2">
            <v>2010</v>
          </cell>
        </row>
        <row r="3">
          <cell r="O3" t="str">
            <v>February</v>
          </cell>
          <cell r="Q3">
            <v>2011</v>
          </cell>
        </row>
        <row r="4">
          <cell r="O4" t="str">
            <v>March</v>
          </cell>
          <cell r="Q4">
            <v>2012</v>
          </cell>
        </row>
        <row r="5">
          <cell r="O5" t="str">
            <v>April</v>
          </cell>
          <cell r="Q5">
            <v>2013</v>
          </cell>
        </row>
        <row r="6">
          <cell r="O6" t="str">
            <v>May</v>
          </cell>
          <cell r="Q6">
            <v>2014</v>
          </cell>
        </row>
        <row r="7">
          <cell r="O7" t="str">
            <v>June</v>
          </cell>
          <cell r="Q7">
            <v>2015</v>
          </cell>
        </row>
        <row r="8">
          <cell r="O8" t="str">
            <v>July</v>
          </cell>
          <cell r="Q8">
            <v>2016</v>
          </cell>
        </row>
        <row r="9">
          <cell r="O9" t="str">
            <v>August</v>
          </cell>
          <cell r="Q9">
            <v>2017</v>
          </cell>
        </row>
        <row r="10">
          <cell r="O10" t="str">
            <v>September</v>
          </cell>
          <cell r="Q10">
            <v>2018</v>
          </cell>
        </row>
        <row r="11">
          <cell r="O11" t="str">
            <v>October</v>
          </cell>
          <cell r="Q11">
            <v>2019</v>
          </cell>
        </row>
        <row r="12">
          <cell r="O12" t="str">
            <v>November</v>
          </cell>
          <cell r="Q12">
            <v>2020</v>
          </cell>
        </row>
        <row r="13">
          <cell r="O13" t="str">
            <v>December</v>
          </cell>
          <cell r="Q13">
            <v>2021</v>
          </cell>
        </row>
      </sheetData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 SUMMARY"/>
      <sheetName val="Consolidated Summary "/>
      <sheetName val="balance sheet"/>
      <sheetName val="equity"/>
      <sheetName val="P&amp;L"/>
      <sheetName val="Cashflow"/>
      <sheetName val="PS Summary"/>
      <sheetName val="PS Details"/>
      <sheetName val="2023 PBB"/>
      <sheetName val="Retirement Budget"/>
      <sheetName val="JGC 2023"/>
      <sheetName val="MPP 2023"/>
      <sheetName val="BOD Summary"/>
      <sheetName val="BOD details"/>
      <sheetName val="BOD meals"/>
      <sheetName val="BOD travel"/>
      <sheetName val="NON-INFRA"/>
      <sheetName val="CAPEX 5 YEAR"/>
      <sheetName val="CAPEX"/>
      <sheetName val="Collections "/>
      <sheetName val="outstanding obligation 2022"/>
      <sheetName val="Ferry Port "/>
      <sheetName val="Financial Plan"/>
      <sheetName val="Financial Management Report"/>
      <sheetName val="MOOE Summary"/>
      <sheetName val="Travel"/>
      <sheetName val="Communication"/>
      <sheetName val="Internet Expenses"/>
      <sheetName val=" REPAIR &amp; MAINTENANCE"/>
      <sheetName val="R&amp;M PPMP"/>
      <sheetName val="Repair FFE"/>
      <sheetName val="Supplies Comparative"/>
      <sheetName val="Office Supplies Summary"/>
      <sheetName val="Common Use Supplies"/>
      <sheetName val="Grocery Supplies"/>
      <sheetName val="Janitorial Supplies"/>
      <sheetName val="Medical Supplies"/>
      <sheetName val="Disinfection Supplies"/>
      <sheetName val="Accountable Forms"/>
      <sheetName val="SESM"/>
      <sheetName val="ELEC SUPPLIES BUDGET"/>
      <sheetName val="GASOLINE &amp; OIL"/>
      <sheetName val="RENTAL"/>
      <sheetName val="Spareparts BCDA"/>
      <sheetName val="Spareparts PPMC"/>
      <sheetName val="POWER,ILLUM. &amp; H2O"/>
      <sheetName val="ATO"/>
      <sheetName val="Auditing"/>
      <sheetName val="Corplan Workshop"/>
      <sheetName val="Tranings NON-PO"/>
      <sheetName val="Trainings PPMP-PO"/>
      <sheetName val="E &amp; M"/>
      <sheetName val="REpresentation-eXTERNAL"/>
      <sheetName val="Subscription"/>
      <sheetName val="Licenses"/>
      <sheetName val="Taxes, Duties &amp; License"/>
      <sheetName val="PPMP-ADP"/>
      <sheetName val="NO-PPMP_Marketing Events "/>
      <sheetName val="PPMP - Business Meetings"/>
      <sheetName val="NO-PPMP_Business Meetings"/>
      <sheetName val="NO-PPMP_PIPP"/>
      <sheetName val="PPMP - Marketing Collaterals"/>
      <sheetName val="Marketing Summary"/>
      <sheetName val="Fidelity"/>
      <sheetName val="MV Ins &amp; Reg"/>
      <sheetName val="Insurance BCDA "/>
      <sheetName val="Insurance PPMC "/>
      <sheetName val="DOLF "/>
      <sheetName val="PPMP Security Budget"/>
      <sheetName val="Cost Breakdown"/>
      <sheetName val="Manning Budget"/>
      <sheetName val="Security Services Summary"/>
      <sheetName val="Manpower Cost Breakdown 2023"/>
      <sheetName val="Janitorial"/>
      <sheetName val="Legal Non-PO"/>
      <sheetName val="SP - Bus. Research &amp; Trade"/>
      <sheetName val="NO-PPMP-Business Research"/>
      <sheetName val="Trade Mission"/>
      <sheetName val="NO-PPMP-Trade"/>
      <sheetName val="Annual Report"/>
      <sheetName val="CSR"/>
      <sheetName val="medical mission"/>
      <sheetName val="bloodletting"/>
      <sheetName val="health related"/>
      <sheetName val="adopt"/>
      <sheetName val="brigada"/>
      <sheetName val="mpatraining"/>
      <sheetName val="disaster"/>
      <sheetName val="lovemotherearth"/>
      <sheetName val="ICC"/>
      <sheetName val="environment"/>
      <sheetName val="beautification"/>
      <sheetName val="product"/>
      <sheetName val="entrepreneurship"/>
      <sheetName val="partneragencyproj"/>
      <sheetName val="PPFZIMPACTBRGYSPROJECT"/>
      <sheetName val="Survey Works"/>
      <sheetName val="ISO NON-PO"/>
      <sheetName val="ISO PPMP-PO"/>
      <sheetName val="Stakeholder"/>
      <sheetName val="EMS"/>
      <sheetName val="Aerodrome"/>
    </sheetNames>
    <sheetDataSet>
      <sheetData sheetId="0"/>
      <sheetData sheetId="1"/>
      <sheetData sheetId="2"/>
      <sheetData sheetId="3"/>
      <sheetData sheetId="4"/>
      <sheetData sheetId="5"/>
      <sheetData sheetId="6">
        <row r="11">
          <cell r="E11">
            <v>39609756</v>
          </cell>
        </row>
        <row r="13">
          <cell r="E13">
            <v>810000</v>
          </cell>
        </row>
        <row r="15">
          <cell r="E15">
            <v>390000</v>
          </cell>
        </row>
        <row r="16">
          <cell r="E16">
            <v>1000000</v>
          </cell>
        </row>
        <row r="17">
          <cell r="E17">
            <v>1560000</v>
          </cell>
        </row>
        <row r="20">
          <cell r="E20">
            <v>3300813</v>
          </cell>
        </row>
        <row r="21">
          <cell r="E21">
            <v>325000</v>
          </cell>
        </row>
        <row r="23">
          <cell r="E23">
            <v>105000</v>
          </cell>
        </row>
        <row r="24">
          <cell r="E24">
            <v>3300813</v>
          </cell>
        </row>
        <row r="26">
          <cell r="E26">
            <v>325000</v>
          </cell>
        </row>
        <row r="29">
          <cell r="E29">
            <v>78000</v>
          </cell>
        </row>
        <row r="31">
          <cell r="E31">
            <v>1680900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RC BALANCE 2022 "/>
      <sheetName val="2018-2021 Obligation"/>
      <sheetName val="Sched 2-2022 Obligation"/>
      <sheetName val="EMF Obligation"/>
      <sheetName val="LRC Summary 2022"/>
      <sheetName val="Annex C"/>
      <sheetName val="Annex B"/>
      <sheetName val="Annex A"/>
      <sheetName val="PPMC BMR 2023 after realignment"/>
      <sheetName val="Sheet1"/>
      <sheetName val="PPMC BMR 2023"/>
      <sheetName val="LRC BMR 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4">
          <cell r="S24">
            <v>23063311.729999997</v>
          </cell>
        </row>
        <row r="41">
          <cell r="F41">
            <v>44720027</v>
          </cell>
          <cell r="S41">
            <v>35163823.809999995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javascript:66482173" TargetMode="External"/></Relationships>
</file>

<file path=xl/worksheets/_rels/sheet3.xml.rels><?xml version="1.0" encoding="UTF-8" standalone="yes"?>
<Relationships xmlns="http://schemas.openxmlformats.org/package/2006/relationships"><Relationship Id="rId21" Type="http://schemas.openxmlformats.org/officeDocument/2006/relationships/hyperlink" Target="https://drive.google.com/open?id=1JO7W_64hF6OIRAqqWSGhrFGKlI00wNko&amp;authuser=ppmc.ccbandolin%40gmail.com&amp;usp=drive_fs" TargetMode="External"/><Relationship Id="rId170" Type="http://schemas.openxmlformats.org/officeDocument/2006/relationships/hyperlink" Target="https://drive.google.com/open?id=1KTwbl4cgB-E92ed1HYwRjDdrokuYz_sa&amp;authuser=ppmc.ccbandolin%40gmail.com&amp;usp=drive_fs" TargetMode="External"/><Relationship Id="rId268" Type="http://schemas.openxmlformats.org/officeDocument/2006/relationships/hyperlink" Target="https://drive.google.com/open?id=16FTTl4KEZUyUzcDeobK-C-v_3DrfE0ph&amp;authuser=ppmc.ccbandolin%40gmail.com&amp;usp=drive_fs" TargetMode="External"/><Relationship Id="rId475" Type="http://schemas.openxmlformats.org/officeDocument/2006/relationships/hyperlink" Target="https://drive.google.com/open?id=12hftlrq6Per66_R3Pyi8eNGlHUghMG0_&amp;authuser=ppmc.ccbandolin%40gmail.com&amp;usp=drive_fs" TargetMode="External"/><Relationship Id="rId682" Type="http://schemas.openxmlformats.org/officeDocument/2006/relationships/hyperlink" Target="https://drive.google.com/open?id=1GT7Mgptyb_PDrUXWWzS2drAOSCXZV3fS&amp;authuser=ppmc.ccbandolin%40gmail.com&amp;usp=drive_fs" TargetMode="External"/><Relationship Id="rId128" Type="http://schemas.openxmlformats.org/officeDocument/2006/relationships/hyperlink" Target="https://drive.google.com/open?id=1KcMOPXOa_5DbjVRXd8F0MDzxCSniVAyo&amp;authuser=ppmc.ccbandolin%40gmail.com&amp;usp=drive_fs" TargetMode="External"/><Relationship Id="rId335" Type="http://schemas.openxmlformats.org/officeDocument/2006/relationships/hyperlink" Target="https://drive.google.com/open?id=1YxT6rBsXqE0vX6WwXv91VFUXPQyb57LG&amp;authuser=ppmc.ccbandolin%40gmail.com&amp;usp=drive_fs" TargetMode="External"/><Relationship Id="rId542" Type="http://schemas.openxmlformats.org/officeDocument/2006/relationships/hyperlink" Target="https://drive.google.com/open?id=1ikpB-Q5DF3elrcj9jZ6YOr-GYnazqVB4&amp;authuser=ppmc.ccbandolin%40gmail.com&amp;usp=drive_fs" TargetMode="External"/><Relationship Id="rId987" Type="http://schemas.openxmlformats.org/officeDocument/2006/relationships/hyperlink" Target="https://drive.google.com/open?id=1YHBm3JMTc6V9t7ezOUKhuXQLQsx-a-17&amp;authuser=ppmc.ccbandolin%40gmail.com&amp;usp=drive_fs" TargetMode="External"/><Relationship Id="rId1172" Type="http://schemas.openxmlformats.org/officeDocument/2006/relationships/hyperlink" Target="https://drive.google.com/open?id=1L026ra2Z8-Tos5izMqhhYk4eQo7f2JPl&amp;usp=drive_fs" TargetMode="External"/><Relationship Id="rId402" Type="http://schemas.openxmlformats.org/officeDocument/2006/relationships/hyperlink" Target="https://drive.google.com/open?id=1110mCfuroUfkxSOXyBlAdoQIvJeKTBxX&amp;authuser=ppmc.ccbandolin%40gmail.com&amp;usp=drive_fs" TargetMode="External"/><Relationship Id="rId847" Type="http://schemas.openxmlformats.org/officeDocument/2006/relationships/hyperlink" Target="https://drive.google.com/open?id=1Ra4sEQwTvERC5w9Ny9XvgAPJZHNvkSSU&amp;authuser=ppmc.ccbandolin%40gmail.com&amp;usp=drive_fs" TargetMode="External"/><Relationship Id="rId1032" Type="http://schemas.openxmlformats.org/officeDocument/2006/relationships/hyperlink" Target="https://drive.google.com/open?id=1YjjjwfrKjGuPL6FXHUcjv-n8UJAsn2mW&amp;authuser=ppmc.ccbandolin%40gmail.com&amp;usp=drive_fs" TargetMode="External"/><Relationship Id="rId707" Type="http://schemas.openxmlformats.org/officeDocument/2006/relationships/hyperlink" Target="https://drive.google.com/open?id=1RG93wD7_gCc74rlLl7KAZ2p9H4ryakY_&amp;authuser=ppmc.ccbandolin%40gmail.com&amp;usp=drive_fs" TargetMode="External"/><Relationship Id="rId914" Type="http://schemas.openxmlformats.org/officeDocument/2006/relationships/hyperlink" Target="https://drive.google.com/open?id=1UU5Lq_MzDcDGmXTknOimpDvVEEmRDACg&amp;authuser=ppmc.ccbandolin%40gmail.com&amp;usp=drive_fs" TargetMode="External"/><Relationship Id="rId43" Type="http://schemas.openxmlformats.org/officeDocument/2006/relationships/hyperlink" Target="https://drive.google.com/open?id=1KcOUagy6uzL1ciPbHZ3sPm_oaHdAHjWi&amp;authuser=ppmc.ccbandolin%40gmail.com&amp;usp=drive_fs" TargetMode="External"/><Relationship Id="rId192" Type="http://schemas.openxmlformats.org/officeDocument/2006/relationships/hyperlink" Target="https://drive.google.com/open?id=16Tz610_xWqFf1jIyP8BrPDzJVKjjgDjb&amp;authuser=ppmc.ccbandolin%40gmail.com&amp;usp=drive_fs" TargetMode="External"/><Relationship Id="rId497" Type="http://schemas.openxmlformats.org/officeDocument/2006/relationships/hyperlink" Target="https://drive.google.com/open?id=137t7E7p4_QzUdkSVL4GPFn8XFKnHrWmV&amp;authuser=ppmc.ccbandolin%40gmail.com&amp;usp=drive_fs" TargetMode="External"/><Relationship Id="rId357" Type="http://schemas.openxmlformats.org/officeDocument/2006/relationships/hyperlink" Target="https://drive.google.com/open?id=1ZbA9rKghLTAwEJB4e-tt9FTfBaev3-nA&amp;authuser=ppmc.ccbandolin%40gmail.com&amp;usp=drive_fs" TargetMode="External"/><Relationship Id="rId1194" Type="http://schemas.openxmlformats.org/officeDocument/2006/relationships/hyperlink" Target="https://drive.google.com/open?id=1561ZACLYuRJkxMTUOp9Mvt2WHcKs69cm&amp;usp=drive_fs" TargetMode="External"/><Relationship Id="rId217" Type="http://schemas.openxmlformats.org/officeDocument/2006/relationships/hyperlink" Target="https://drive.google.com/open?id=1KpECDnowyREmrNj_3G332JZ4CKCx42_L&amp;authuser=ppmc.ccbandolin%40gmail.com&amp;usp=drive_fs" TargetMode="External"/><Relationship Id="rId564" Type="http://schemas.openxmlformats.org/officeDocument/2006/relationships/hyperlink" Target="https://drive.google.com/open?id=1ClrBdIXgkPtYd7wFNQPSRNqhz-bA4i7E&amp;authuser=ppmc.ccbandolin%40gmail.com&amp;usp=drive_fs" TargetMode="External"/><Relationship Id="rId771" Type="http://schemas.openxmlformats.org/officeDocument/2006/relationships/hyperlink" Target="https://drive.google.com/open?id=1LIkA4M8W2MF-ZvjR5gBd6v_dTqQXNRkS&amp;authuser=ppmc.ccbandolin%40gmail.com&amp;usp=drive_fs" TargetMode="External"/><Relationship Id="rId869" Type="http://schemas.openxmlformats.org/officeDocument/2006/relationships/hyperlink" Target="https://drive.google.com/open?id=1ZGxWI9G0RAThld_BNGOsTFngqRRq6jIT&amp;authuser=ppmc.ccbandolin%40gmail.com&amp;usp=drive_fs" TargetMode="External"/><Relationship Id="rId424" Type="http://schemas.openxmlformats.org/officeDocument/2006/relationships/hyperlink" Target="https://drive.google.com/open?id=11pFsrFefYgnpljK-imPuKV4kLZwySoq8&amp;authuser=ppmc.ccbandolin%40gmail.com&amp;usp=drive_fs" TargetMode="External"/><Relationship Id="rId631" Type="http://schemas.openxmlformats.org/officeDocument/2006/relationships/hyperlink" Target="https://drive.google.com/open?id=1DjOSdafZtYZ4dKkigD12MuXZDMGB9dlq&amp;authuser=ppmc.ccbandolin%40gmail.com&amp;usp=drive_fs" TargetMode="External"/><Relationship Id="rId729" Type="http://schemas.openxmlformats.org/officeDocument/2006/relationships/hyperlink" Target="https://drive.google.com/open?id=13q5EDvTeJ8GtW7016R95N1s7U1UvgP0D&amp;authuser=ppmc.ccbandolin%40gmail.com&amp;usp=drive_fs" TargetMode="External"/><Relationship Id="rId1054" Type="http://schemas.openxmlformats.org/officeDocument/2006/relationships/hyperlink" Target="https://drive.google.com/open?id=1gGqK8TR0AS0o35QYJFVWekCkjozqvquS&amp;usp=drive_fs" TargetMode="External"/><Relationship Id="rId936" Type="http://schemas.openxmlformats.org/officeDocument/2006/relationships/hyperlink" Target="https://drive.google.com/open?id=1SkdI9F2f0HXQda-Q19M4rBFk2JJXZBL2&amp;authuser=ppmc.ccbandolin%40gmail.com&amp;usp=drive_fs" TargetMode="External"/><Relationship Id="rId1121" Type="http://schemas.openxmlformats.org/officeDocument/2006/relationships/hyperlink" Target="https://drive.google.com/open?id=1h28uhQkdl08R70lHCxVAe2Rm6iHd6mKF&amp;usp=drive_fs" TargetMode="External"/><Relationship Id="rId1219" Type="http://schemas.openxmlformats.org/officeDocument/2006/relationships/hyperlink" Target="https://drive.google.com/open?id=1JCGLHFO8Tf3GAbBdDnndSPPDaTqY9Cff&amp;authuser=ppmc.ccbandolin%40gmail.com&amp;usp=drive_fs" TargetMode="External"/><Relationship Id="rId65" Type="http://schemas.openxmlformats.org/officeDocument/2006/relationships/hyperlink" Target="https://drive.google.com/open?id=1KkjpHZjfQT_bsIZ83ZbgdKiSnpyzbywQ&amp;authuser=ppmc.ccbandolin%40gmail.com&amp;usp=drive_fs" TargetMode="External"/><Relationship Id="rId281" Type="http://schemas.openxmlformats.org/officeDocument/2006/relationships/hyperlink" Target="https://drive.google.com/open?id=1_f6nZrLrjDK3uVq-cy8tdovPO22SpMIr&amp;authuser=ppmc.ccbandolin%40gmail.com&amp;usp=drive_fs" TargetMode="External"/><Relationship Id="rId141" Type="http://schemas.openxmlformats.org/officeDocument/2006/relationships/hyperlink" Target="https://drive.google.com/open?id=1LeAUoveJ58Qde-4Zav3rxyTfQJgOsIU3&amp;authuser=ppmc.ccbandolin%40gmail.com&amp;usp=drive_fs" TargetMode="External"/><Relationship Id="rId379" Type="http://schemas.openxmlformats.org/officeDocument/2006/relationships/hyperlink" Target="https://drive.google.com/open?id=1_4_pfRymRXIFAVnrb4FXa4iXh_KOxIsj&amp;authuser=ppmc.ccbandolin%40gmail.com&amp;usp=drive_fs" TargetMode="External"/><Relationship Id="rId586" Type="http://schemas.openxmlformats.org/officeDocument/2006/relationships/hyperlink" Target="https://drive.google.com/open?id=1kuQZsnmufCiv0BOXzPHUJg1_LRvGndWm&amp;authuser=ppmc.ccbandolin%40gmail.com&amp;usp=drive_fs" TargetMode="External"/><Relationship Id="rId793" Type="http://schemas.openxmlformats.org/officeDocument/2006/relationships/hyperlink" Target="https://drive.google.com/open?id=1Li9Pps6-wRtCBg9AfbG7HqzLA-TvdMWC&amp;authuser=ppmc.ccbandolin%40gmail.com&amp;usp=drive_fs" TargetMode="External"/><Relationship Id="rId7" Type="http://schemas.openxmlformats.org/officeDocument/2006/relationships/hyperlink" Target="https://drive.google.com/open?id=1HBYWvaNhlFjeSqfgQ7TRNuo1IamKM37z&amp;authuser=ppmc.ccbandolin%40gmail.com&amp;usp=drive_fs" TargetMode="External"/><Relationship Id="rId239" Type="http://schemas.openxmlformats.org/officeDocument/2006/relationships/hyperlink" Target="https://drive.google.com/open?id=1MgYu76t5-9Jxt0nUqzIRt7eD1D455A_8&amp;authuser=ppmc.ccbandolin%40gmail.com&amp;usp=drive_fs" TargetMode="External"/><Relationship Id="rId446" Type="http://schemas.openxmlformats.org/officeDocument/2006/relationships/hyperlink" Target="https://drive.google.com/open?id=125omLNIq0DzztYy2l1pB5AQ3ionwG7y2&amp;authuser=ppmc.ccbandolin%40gmail.com&amp;usp=drive_fs" TargetMode="External"/><Relationship Id="rId653" Type="http://schemas.openxmlformats.org/officeDocument/2006/relationships/hyperlink" Target="https://drive.google.com/open?id=1ExjEUuxyIdImY_ocVnqjOawoQl-iqQbM&amp;authuser=ppmc.ccbandolin%40gmail.com&amp;usp=drive_fs" TargetMode="External"/><Relationship Id="rId1076" Type="http://schemas.openxmlformats.org/officeDocument/2006/relationships/hyperlink" Target="https://drive.google.com/open?id=1tuErTyN24OgRAf68c8N7H-rmIlh354T5&amp;usp=drive_fs" TargetMode="External"/><Relationship Id="rId306" Type="http://schemas.openxmlformats.org/officeDocument/2006/relationships/hyperlink" Target="https://drive.google.com/open?id=1Yc4oFlPHIObaosXedGjPf6NDVXfeaUZ6&amp;authuser=ppmc.ccbandolin%40gmail.com&amp;usp=drive_fs" TargetMode="External"/><Relationship Id="rId860" Type="http://schemas.openxmlformats.org/officeDocument/2006/relationships/hyperlink" Target="https://drive.google.com/open?id=1S8LHeZHL4Udi1tZdqCGB8j1J_tURHetI&amp;authuser=ppmc.ccbandolin%40gmail.com&amp;usp=drive_fs" TargetMode="External"/><Relationship Id="rId958" Type="http://schemas.openxmlformats.org/officeDocument/2006/relationships/hyperlink" Target="https://drive.google.com/open?id=1U0gyZvK7oB6PvVBQ7G5VC20HcZdZusE4&amp;authuser=ppmc.ccbandolin%40gmail.com&amp;usp=drive_fs" TargetMode="External"/><Relationship Id="rId1143" Type="http://schemas.openxmlformats.org/officeDocument/2006/relationships/hyperlink" Target="https://drive.google.com/open?id=1yVlBRxEItWiVa8UU_jQfwVO_Z5G358nN&amp;usp=drive_fs" TargetMode="External"/><Relationship Id="rId87" Type="http://schemas.openxmlformats.org/officeDocument/2006/relationships/hyperlink" Target="https://drive.google.com/open?id=1HQ_iZsQwy_tQDb9uTzSXjxfde1RX36Rb&amp;authuser=ppmc.ccbandolin%40gmail.com&amp;usp=drive_fs" TargetMode="External"/><Relationship Id="rId513" Type="http://schemas.openxmlformats.org/officeDocument/2006/relationships/hyperlink" Target="https://drive.google.com/open?id=1ctlKmXG7ezGG_9g1W64Zq_87Cb84lWih&amp;authuser=ppmc.ccbandolin%40gmail.com&amp;usp=drive_fs" TargetMode="External"/><Relationship Id="rId720" Type="http://schemas.openxmlformats.org/officeDocument/2006/relationships/hyperlink" Target="https://drive.google.com/open?id=14QVYc0vgQTHHF0jJ1xRYHqlnn0E4_41Y&amp;authuser=ppmc.ccbandolin%40gmail.com&amp;usp=drive_fs" TargetMode="External"/><Relationship Id="rId818" Type="http://schemas.openxmlformats.org/officeDocument/2006/relationships/hyperlink" Target="https://drive.google.com/open?id=1ZPlbsPBKLjew5tW5Sub-7U_uNj8kG02Z&amp;authuser=ppmc.ccbandolin%40gmail.com&amp;usp=drive_fs" TargetMode="External"/><Relationship Id="rId1003" Type="http://schemas.openxmlformats.org/officeDocument/2006/relationships/hyperlink" Target="https://drive.google.com/open?id=1Yt6VBaNssnmdQMTuBYHrJx6XZdco7yOL&amp;authuser=ppmc.ccbandolin%40gmail.com&amp;usp=drive_fs" TargetMode="External"/><Relationship Id="rId1210" Type="http://schemas.openxmlformats.org/officeDocument/2006/relationships/hyperlink" Target="https://drive.google.com/open?id=1JCGLHFO8Tf3GAbBdDnndSPPDaTqY9Cff&amp;authuser=ppmc.ccbandolin%40gmail.com&amp;usp=drive_fs" TargetMode="External"/><Relationship Id="rId14" Type="http://schemas.openxmlformats.org/officeDocument/2006/relationships/hyperlink" Target="https://drive.google.com/open?id=1IVy7TMmx9U9WkylXWbrqopdGL1ioJe_X&amp;authuser=ppmc.ccbandolin%40gmail.com&amp;usp=drive_fs" TargetMode="External"/><Relationship Id="rId163" Type="http://schemas.openxmlformats.org/officeDocument/2006/relationships/hyperlink" Target="https://drive.google.com/open?id=1MAG70_CLsDOYFB-vImYJrui8Y9SjSqmc&amp;authuser=ppmc.ccbandolin%40gmail.com&amp;usp=drive_fs" TargetMode="External"/><Relationship Id="rId370" Type="http://schemas.openxmlformats.org/officeDocument/2006/relationships/hyperlink" Target="https://drive.google.com/open?id=16qAAbuo5mEjAlbRBF-k9jowhJqoT97Yf&amp;authuser=ppmc.ccbandolin%40gmail.com&amp;usp=drive_fs" TargetMode="External"/><Relationship Id="rId230" Type="http://schemas.openxmlformats.org/officeDocument/2006/relationships/hyperlink" Target="https://drive.google.com/open?id=1M2dqV_3SWf9uCJU1ZXoiDjsVflG2gQnf&amp;authuser=ppmc.ccbandolin%40gmail.com&amp;usp=drive_fs" TargetMode="External"/><Relationship Id="rId468" Type="http://schemas.openxmlformats.org/officeDocument/2006/relationships/hyperlink" Target="https://drive.google.com/open?id=1c6G9z1_aGWFXbyBMPLUhq17Blbn7RMwg&amp;authuser=ppmc.ccbandolin%40gmail.com&amp;usp=drive_fs" TargetMode="External"/><Relationship Id="rId675" Type="http://schemas.openxmlformats.org/officeDocument/2006/relationships/hyperlink" Target="https://drive.google.com/open?id=1_om1MGkJgc8scOioo4F2rXa-4qEmt3-k&amp;authuser=ppmc.ccbandolin%40gmail.com&amp;usp=drive_fs" TargetMode="External"/><Relationship Id="rId882" Type="http://schemas.openxmlformats.org/officeDocument/2006/relationships/hyperlink" Target="https://drive.google.com/open?id=1ieE08WhrMdSMahOgJwm8ktDVOP31NqPp&amp;usp=drive_fs" TargetMode="External"/><Relationship Id="rId1098" Type="http://schemas.openxmlformats.org/officeDocument/2006/relationships/hyperlink" Target="https://drive.google.com/open?id=1uWCO8fiifjzfpP3X8KDzUusI_ZwgI8-0&amp;usp=drive_fs" TargetMode="External"/><Relationship Id="rId328" Type="http://schemas.openxmlformats.org/officeDocument/2006/relationships/hyperlink" Target="https://drive.google.com/open?id=1Yocii89k_gCB9rfU1MD1rtZqfUd1Berd&amp;authuser=ppmc.ccbandolin%40gmail.com&amp;usp=drive_fs" TargetMode="External"/><Relationship Id="rId535" Type="http://schemas.openxmlformats.org/officeDocument/2006/relationships/hyperlink" Target="https://drive.google.com/open?id=1e_KKTzUdpO4WCE5ZxSfwCJMHEFjaZebz&amp;authuser=ppmc.ccbandolin%40gmail.com&amp;usp=drive_fs" TargetMode="External"/><Relationship Id="rId742" Type="http://schemas.openxmlformats.org/officeDocument/2006/relationships/hyperlink" Target="https://drive.google.com/open?id=148eH0sS2Qh0PGrYKVH-t4yRjKh-jNSiX&amp;authuser=ppmc.ccbandolin%40gmail.com&amp;usp=drive_fs" TargetMode="External"/><Relationship Id="rId1165" Type="http://schemas.openxmlformats.org/officeDocument/2006/relationships/hyperlink" Target="https://drive.google.com/open?id=1-O9lZj8NTLUtSR17WcS4Vu1Vgu13FWg5&amp;usp=drive_fs" TargetMode="External"/><Relationship Id="rId602" Type="http://schemas.openxmlformats.org/officeDocument/2006/relationships/hyperlink" Target="https://drive.google.com/open?id=1FrUz2ZEHNcMFKO7G7pNX8nrIWverh8RU&amp;authuser=ppmc.ccbandolin%40gmail.com&amp;usp=drive_fs" TargetMode="External"/><Relationship Id="rId1025" Type="http://schemas.openxmlformats.org/officeDocument/2006/relationships/hyperlink" Target="https://drive.google.com/open?id=1YWg5zUwSwvQBYaiy5UZCj-EXDgOrrhvM&amp;authuser=ppmc.ccbandolin%40gmail.com&amp;usp=drive_fs" TargetMode="External"/><Relationship Id="rId907" Type="http://schemas.openxmlformats.org/officeDocument/2006/relationships/hyperlink" Target="https://drive.google.com/open?id=1SIH5ZKnkNzduuJUzgXgGvqxGxVvvhQDu&amp;authuser=ppmc.ccbandolin%40gmail.com&amp;usp=drive_fs" TargetMode="External"/><Relationship Id="rId36" Type="http://schemas.openxmlformats.org/officeDocument/2006/relationships/hyperlink" Target="https://drive.google.com/open?id=1K4dH1oBqKVo5yHVmJAJJVn5i_lEJ1_TG&amp;authuser=ppmc.ccbandolin%40gmail.com&amp;usp=drive_fs" TargetMode="External"/><Relationship Id="rId185" Type="http://schemas.openxmlformats.org/officeDocument/2006/relationships/hyperlink" Target="https://drive.google.com/open?id=16VzENv4vuanMQDSQPSx8Go0rlAD4-rNT&amp;authuser=ppmc.ccbandolin%40gmail.com&amp;usp=drive_fs" TargetMode="External"/><Relationship Id="rId392" Type="http://schemas.openxmlformats.org/officeDocument/2006/relationships/hyperlink" Target="https://drive.google.com/open?id=10q8UQBq0sscWeyacmNsDne9WIlrfeseV&amp;authuser=ppmc.ccbandolin%40gmail.com&amp;usp=drive_fs" TargetMode="External"/><Relationship Id="rId697" Type="http://schemas.openxmlformats.org/officeDocument/2006/relationships/hyperlink" Target="https://drive.google.com/open?id=1JjoIHY4TsP-2r8iB7r4JhkL4C6wIw2Fq&amp;authuser=ppmc.ccbandolin%40gmail.com&amp;usp=drive_fs" TargetMode="External"/><Relationship Id="rId252" Type="http://schemas.openxmlformats.org/officeDocument/2006/relationships/hyperlink" Target="https://drive.google.com/open?id=1M8U4-Ou0-s2ShoDmBzLEkGz1xsPi8ypm&amp;authuser=ppmc.ccbandolin%40gmail.com&amp;usp=drive_fs" TargetMode="External"/><Relationship Id="rId1187" Type="http://schemas.openxmlformats.org/officeDocument/2006/relationships/hyperlink" Target="https://drive.google.com/open?id=13uwjIHcTF_vqnfknf7OQMj3ocfcoanOL&amp;usp=drive_fs" TargetMode="External"/><Relationship Id="rId112" Type="http://schemas.openxmlformats.org/officeDocument/2006/relationships/hyperlink" Target="https://drive.google.com/open?id=1_l_98p5qc3mqZ7DmmiROYzFcmSPWcOr6&amp;authuser=ppmc.ccbandolin%40gmail.com&amp;usp=drive_fs" TargetMode="External"/><Relationship Id="rId557" Type="http://schemas.openxmlformats.org/officeDocument/2006/relationships/hyperlink" Target="https://drive.google.com/open?id=1i2ap8s0CCiuC3a2KBuJFfV0rvX63QLJu&amp;authuser=ppmc.ccbandolin%40gmail.com&amp;usp=drive_fs" TargetMode="External"/><Relationship Id="rId764" Type="http://schemas.openxmlformats.org/officeDocument/2006/relationships/hyperlink" Target="https://drive.google.com/open?id=1L5_NdcFnjETTNUk1aEHya6k_T0dAxrcx&amp;authuser=ppmc.ccbandolin%40gmail.com&amp;usp=drive_fs" TargetMode="External"/><Relationship Id="rId971" Type="http://schemas.openxmlformats.org/officeDocument/2006/relationships/hyperlink" Target="https://drive.google.com/open?id=1UEFmqgOk-19VnZloadbZXxor8DzC1TBK&amp;authuser=ppmc.ccbandolin%40gmail.com&amp;usp=drive_fs" TargetMode="External"/><Relationship Id="rId417" Type="http://schemas.openxmlformats.org/officeDocument/2006/relationships/hyperlink" Target="https://drive.google.com/open?id=11jWJykkqZgo__qSglwVqqITwkA0I3j0I&amp;authuser=ppmc.ccbandolin%40gmail.com&amp;usp=drive_fs" TargetMode="External"/><Relationship Id="rId624" Type="http://schemas.openxmlformats.org/officeDocument/2006/relationships/hyperlink" Target="https://drive.google.com/open?id=1ECqi8gF444WmfuYgNbKBqpBxru3F6sy7&amp;authuser=ppmc.ccbandolin%40gmail.com&amp;usp=drive_fs" TargetMode="External"/><Relationship Id="rId831" Type="http://schemas.openxmlformats.org/officeDocument/2006/relationships/hyperlink" Target="https://drive.google.com/open?id=1S-VcixXGB9kNYZtkpiU2Di5uisGYp3Fo&amp;authuser=ppmc.ccbandolin%40gmail.com&amp;usp=drive_fs" TargetMode="External"/><Relationship Id="rId1047" Type="http://schemas.openxmlformats.org/officeDocument/2006/relationships/hyperlink" Target="https://drive.google.com/open?id=1lIJjcWliDtu-N1K4NdaC5bN7gSVMz6Oz&amp;usp=drive_fs" TargetMode="External"/><Relationship Id="rId929" Type="http://schemas.openxmlformats.org/officeDocument/2006/relationships/hyperlink" Target="https://drive.google.com/open?id=1jaoXw2O4CwfalIT--9BNVYeGUgAwnOAH&amp;usp=drive_fs" TargetMode="External"/><Relationship Id="rId1114" Type="http://schemas.openxmlformats.org/officeDocument/2006/relationships/hyperlink" Target="https://drive.google.com/open?id=1gTiiVSMPgGuh3i06QzZl4PeK3AmLWVOo&amp;usp=drive_fs" TargetMode="External"/><Relationship Id="rId58" Type="http://schemas.openxmlformats.org/officeDocument/2006/relationships/hyperlink" Target="https://drive.google.com/open?id=1KAGSA9hBRPenh6QWE0TEe693dmM5yaBi&amp;authuser=ppmc.ccbandolin%40gmail.com&amp;usp=drive_fs" TargetMode="External"/><Relationship Id="rId274" Type="http://schemas.openxmlformats.org/officeDocument/2006/relationships/hyperlink" Target="https://drive.google.com/open?id=16FTTl4KEZUyUzcDeobK-C-v_3DrfE0ph&amp;authuser=ppmc.ccbandolin%40gmail.com&amp;usp=drive_fs" TargetMode="External"/><Relationship Id="rId481" Type="http://schemas.openxmlformats.org/officeDocument/2006/relationships/hyperlink" Target="https://drive.google.com/open?id=1AwTwjYSK61fIgabvP1-RESF1nSplNUKr&amp;authuser=ppmc.ccbandolin%40gmail.com&amp;usp=drive_fs" TargetMode="External"/><Relationship Id="rId134" Type="http://schemas.openxmlformats.org/officeDocument/2006/relationships/hyperlink" Target="https://drive.google.com/open?id=1NpKUU59J2fMHoQ2YNFvFMkx-Src20anG&amp;authuser=ppmc.ccbandolin%40gmail.com&amp;usp=drive_fs" TargetMode="External"/><Relationship Id="rId579" Type="http://schemas.openxmlformats.org/officeDocument/2006/relationships/hyperlink" Target="https://drive.google.com/open?id=1kp2EiXHdLfBrr_3Txe8srzeXFD2NpP2E&amp;authuser=ppmc.ccbandolin%40gmail.com&amp;usp=drive_fs" TargetMode="External"/><Relationship Id="rId786" Type="http://schemas.openxmlformats.org/officeDocument/2006/relationships/hyperlink" Target="https://drive.google.com/open?id=1LapZ22hZbFUYQ_7Pr9clkuAdFqARsBeR&amp;authuser=ppmc.ccbandolin%40gmail.com&amp;usp=drive_fs" TargetMode="External"/><Relationship Id="rId993" Type="http://schemas.openxmlformats.org/officeDocument/2006/relationships/hyperlink" Target="https://drive.google.com/open?id=1iuIKTTgejI2Pq9avxf3pOPTY9vV05SrN&amp;usp=drive_fs" TargetMode="External"/><Relationship Id="rId341" Type="http://schemas.openxmlformats.org/officeDocument/2006/relationships/hyperlink" Target="https://drive.google.com/open?id=1ZO0kp5xqQ0FtKDjvODAThxQfrba9LMXH&amp;authuser=ppmc.ccbandolin%40gmail.com&amp;usp=drive_fs" TargetMode="External"/><Relationship Id="rId439" Type="http://schemas.openxmlformats.org/officeDocument/2006/relationships/hyperlink" Target="https://drive.google.com/open?id=125BWM-gbd5msxk0N6bjTK8ErIhR5ZJa-&amp;authuser=ppmc.ccbandolin%40gmail.com&amp;usp=drive_fs" TargetMode="External"/><Relationship Id="rId646" Type="http://schemas.openxmlformats.org/officeDocument/2006/relationships/hyperlink" Target="https://drive.google.com/open?id=1Da5Iv1fns2bsFI1uKhi4t9c52gmPM1rf&amp;authuser=ppmc.ccbandolin%40gmail.com&amp;usp=drive_fs" TargetMode="External"/><Relationship Id="rId1069" Type="http://schemas.openxmlformats.org/officeDocument/2006/relationships/hyperlink" Target="https://drive.google.com/open?id=1xo7iCJmJJBurK9lBLrfQoy5uLy-EX_bT&amp;usp=drive_fs" TargetMode="External"/><Relationship Id="rId201" Type="http://schemas.openxmlformats.org/officeDocument/2006/relationships/hyperlink" Target="https://drive.google.com/open?id=1NpKUU59J2fMHoQ2YNFvFMkx-Src20anG&amp;authuser=ppmc.ccbandolin%40gmail.com&amp;usp=drive_fs" TargetMode="External"/><Relationship Id="rId506" Type="http://schemas.openxmlformats.org/officeDocument/2006/relationships/hyperlink" Target="https://drive.google.com/open?id=137t7E7p4_QzUdkSVL4GPFn8XFKnHrWmV&amp;authuser=ppmc.ccbandolin%40gmail.com&amp;usp=drive_fs" TargetMode="External"/><Relationship Id="rId853" Type="http://schemas.openxmlformats.org/officeDocument/2006/relationships/hyperlink" Target="https://drive.google.com/open?id=1ZPlbsPBKLjew5tW5Sub-7U_uNj8kG02Z&amp;authuser=ppmc.ccbandolin%40gmail.com&amp;usp=drive_fs" TargetMode="External"/><Relationship Id="rId1136" Type="http://schemas.openxmlformats.org/officeDocument/2006/relationships/hyperlink" Target="https://drive.google.com/open?id=1k-yCy7LTnuw_XzDHKIa4O1d5zGQK0Edv&amp;usp=drive_fs" TargetMode="External"/><Relationship Id="rId713" Type="http://schemas.openxmlformats.org/officeDocument/2006/relationships/hyperlink" Target="https://drive.google.com/open?id=16GFJ55BfHlDfrk2_ePdNDpv_13jkt-cG&amp;authuser=ppmc.ccbandolin%40gmail.com&amp;usp=drive_fs" TargetMode="External"/><Relationship Id="rId920" Type="http://schemas.openxmlformats.org/officeDocument/2006/relationships/hyperlink" Target="https://drive.google.com/open?id=1ScOEALTNjHCfOCGLnqTp6r0_LoTTe7eS&amp;authuser=ppmc.ccbandolin%40gmail.com&amp;usp=drive_fs" TargetMode="External"/><Relationship Id="rId1203" Type="http://schemas.openxmlformats.org/officeDocument/2006/relationships/hyperlink" Target="https://drive.google.com/open?id=15FyTi5I0ImiCxgKVJAQ7DWmttV9CyRYZ&amp;usp=drive_fs" TargetMode="External"/><Relationship Id="rId296" Type="http://schemas.openxmlformats.org/officeDocument/2006/relationships/hyperlink" Target="https://drive.google.com/open?id=1Y_EQ8rd6024k-Wje4tKGvfA6SSSqKD5S&amp;authuser=ppmc.ccbandolin%40gmail.com&amp;usp=drive_fs" TargetMode="External"/><Relationship Id="rId156" Type="http://schemas.openxmlformats.org/officeDocument/2006/relationships/hyperlink" Target="https://drive.google.com/open?id=18pS61a5zosoDplnB7dSc8iTM_3L9JlER&amp;authuser=ppmc.ccbandolin%40gmail.com&amp;usp=drive_fs" TargetMode="External"/><Relationship Id="rId363" Type="http://schemas.openxmlformats.org/officeDocument/2006/relationships/hyperlink" Target="https://drive.google.com/open?id=1ZlMRQf-08Ikst-ZdiOK6H8e0hEX5C8RZ&amp;authuser=ppmc.ccbandolin%40gmail.com&amp;usp=drive_fs" TargetMode="External"/><Relationship Id="rId570" Type="http://schemas.openxmlformats.org/officeDocument/2006/relationships/hyperlink" Target="https://drive.google.com/open?id=1DMKHGf5INVAimnXsbcmxNa5_cb68AMEf&amp;authuser=ppmc.ccbandolin%40gmail.com&amp;usp=drive_fs" TargetMode="External"/><Relationship Id="rId223" Type="http://schemas.openxmlformats.org/officeDocument/2006/relationships/hyperlink" Target="https://drive.google.com/open?id=1MLX1WOXxonY8zeUKrZ9VDYE2OmwHD8mq&amp;authuser=ppmc.ccbandolin%40gmail.com&amp;usp=drive_fs" TargetMode="External"/><Relationship Id="rId430" Type="http://schemas.openxmlformats.org/officeDocument/2006/relationships/hyperlink" Target="https://drive.google.com/open?id=11pFsrFefYgnpljK-imPuKV4kLZwySoq8&amp;authuser=ppmc.ccbandolin%40gmail.com&amp;usp=drive_fs" TargetMode="External"/><Relationship Id="rId668" Type="http://schemas.openxmlformats.org/officeDocument/2006/relationships/hyperlink" Target="https://drive.google.com/open?id=1lAeEaJSupXt9G_Sh_Yb2bB7AyjPoDp2y&amp;authuser=ppmc.ccbandolin%40gmail.com&amp;usp=drive_fs" TargetMode="External"/><Relationship Id="rId875" Type="http://schemas.openxmlformats.org/officeDocument/2006/relationships/hyperlink" Target="https://drive.google.com/open?id=143GMX4VPLzwmCw27AtTs4_7PZgbjvOFH&amp;authuser=ppmc.ccbandolin%40gmail.com&amp;usp=drive_fs" TargetMode="External"/><Relationship Id="rId1060" Type="http://schemas.openxmlformats.org/officeDocument/2006/relationships/hyperlink" Target="https://drive.google.com/open?id=14XIAgGWQCVFS59BClGv1MOAREySjsfir&amp;usp=drive_fs" TargetMode="External"/><Relationship Id="rId528" Type="http://schemas.openxmlformats.org/officeDocument/2006/relationships/hyperlink" Target="https://drive.google.com/open?id=14-4x9ysUC3gKjcuRL0TBmFii8WLB1Mwr&amp;authuser=ppmc.ccbandolin%40gmail.com&amp;usp=drive_fs" TargetMode="External"/><Relationship Id="rId735" Type="http://schemas.openxmlformats.org/officeDocument/2006/relationships/hyperlink" Target="https://drive.google.com/open?id=1af_Q8CPT6ZTviE4GU0eslOuCmN_WYNCN&amp;authuser=ppmc.ccbandolin%40gmail.com&amp;usp=drive_fs" TargetMode="External"/><Relationship Id="rId942" Type="http://schemas.openxmlformats.org/officeDocument/2006/relationships/hyperlink" Target="https://drive.google.com/open?id=1Sma2E6Y7sYBzHYyAty8Jbym9pyh-pG10&amp;authuser=ppmc.ccbandolin%40gmail.com&amp;usp=drive_fs" TargetMode="External"/><Relationship Id="rId1158" Type="http://schemas.openxmlformats.org/officeDocument/2006/relationships/hyperlink" Target="https://drive.google.com/open?id=1pgYW1qTIhNd7Y2SdZunEZ-i7UoW_MLkC&amp;usp=drive_fs" TargetMode="External"/><Relationship Id="rId167" Type="http://schemas.openxmlformats.org/officeDocument/2006/relationships/hyperlink" Target="https://drive.google.com/open?id=1LiiIIXGHU29uSk80LM20WrhP3N8JQGcO&amp;authuser=ppmc.ccbandolin%40gmail.com&amp;usp=drive_fs" TargetMode="External"/><Relationship Id="rId374" Type="http://schemas.openxmlformats.org/officeDocument/2006/relationships/hyperlink" Target="https://drive.google.com/open?id=1_4_pfRymRXIFAVnrb4FXa4iXh_KOxIsj&amp;authuser=ppmc.ccbandolin%40gmail.com&amp;usp=drive_fs" TargetMode="External"/><Relationship Id="rId581" Type="http://schemas.openxmlformats.org/officeDocument/2006/relationships/hyperlink" Target="https://drive.google.com/open?id=1CJuLOd97EhpM1QodOUPaiqPMXv7Fvkw6&amp;authuser=ppmc.ccbandolin%40gmail.com&amp;usp=drive_fs" TargetMode="External"/><Relationship Id="rId1018" Type="http://schemas.openxmlformats.org/officeDocument/2006/relationships/hyperlink" Target="https://drive.google.com/file/d/1YUWfFusu_Qz_RHABuVLkxKvzz5AbNmV1/view?usp=sharing" TargetMode="External"/><Relationship Id="rId71" Type="http://schemas.openxmlformats.org/officeDocument/2006/relationships/hyperlink" Target="https://drive.google.com/open?id=15Y59IONrJgk3NN6mjTP_Bv_uZSy_rq42&amp;authuser=ppmc.ccbandolin%40gmail.com&amp;usp=drive_fs" TargetMode="External"/><Relationship Id="rId234" Type="http://schemas.openxmlformats.org/officeDocument/2006/relationships/hyperlink" Target="https://drive.google.com/open?id=1Mcb_d0WECHEtR-j45ATzgVDVg6vxNyft&amp;authuser=ppmc.ccbandolin%40gmail.com&amp;usp=drive_fs" TargetMode="External"/><Relationship Id="rId679" Type="http://schemas.openxmlformats.org/officeDocument/2006/relationships/hyperlink" Target="https://drive.google.com/open?id=1kV2E-8VQL-CVP2uSyNdKj3broNFSEm6Q&amp;authuser=ppmc.ccbandolin%40gmail.com&amp;usp=drive_fs" TargetMode="External"/><Relationship Id="rId802" Type="http://schemas.openxmlformats.org/officeDocument/2006/relationships/hyperlink" Target="https://drive.google.com/open?id=1Ls1Er5S_RorDGjeaDzUHn0E8XTsRZNWi&amp;authuser=ppmc.ccbandolin%40gmail.com&amp;usp=drive_fs" TargetMode="External"/><Relationship Id="rId886" Type="http://schemas.openxmlformats.org/officeDocument/2006/relationships/hyperlink" Target="https://drive.google.com/open?id=1SZtWKBJ_mKcUCMFrRiGJVxr__gpBH0b-&amp;authuser=ppmc.ccbandolin%40gmail.com&amp;usp=drive_fs" TargetMode="External"/><Relationship Id="rId2" Type="http://schemas.openxmlformats.org/officeDocument/2006/relationships/hyperlink" Target="https://drive.google.com/open?id=1JD8CwmOs-lUp2Z_aFhtQ9ei7khiqGRef&amp;authuser=ppmc.ccbandolin%40gmail.com&amp;usp=drive_fs" TargetMode="External"/><Relationship Id="rId29" Type="http://schemas.openxmlformats.org/officeDocument/2006/relationships/hyperlink" Target="https://drive.google.com/open?id=1Jh8Nb1F9i6JQishORdznmcvzqgkb3RqO&amp;authuser=ppmc.ccbandolin%40gmail.com&amp;usp=drive_fs" TargetMode="External"/><Relationship Id="rId441" Type="http://schemas.openxmlformats.org/officeDocument/2006/relationships/hyperlink" Target="https://drive.google.com/open?id=11vRHbOB1qQkJZohG-aGfe10Ft51AGRf1&amp;authuser=ppmc.ccbandolin%40gmail.com&amp;usp=drive_fs" TargetMode="External"/><Relationship Id="rId539" Type="http://schemas.openxmlformats.org/officeDocument/2006/relationships/hyperlink" Target="https://drive.google.com/open?id=1eITx172JpSiQPMnHq6qWrxLQjxdJ3CpR&amp;authuser=ppmc.ccbandolin%40gmail.com&amp;usp=drive_fs" TargetMode="External"/><Relationship Id="rId746" Type="http://schemas.openxmlformats.org/officeDocument/2006/relationships/hyperlink" Target="https://drive.google.com/open?id=16WRXOz4eVj6DVghfoa1_KQxBG68RVozz&amp;authuser=ppmc.ccbandolin%40gmail.com&amp;usp=drive_fs" TargetMode="External"/><Relationship Id="rId1071" Type="http://schemas.openxmlformats.org/officeDocument/2006/relationships/hyperlink" Target="https://drive.google.com/open?id=1xo7iCJmJJBurK9lBLrfQoy5uLy-EX_bT&amp;usp=drive_fs" TargetMode="External"/><Relationship Id="rId1169" Type="http://schemas.openxmlformats.org/officeDocument/2006/relationships/hyperlink" Target="https://drive.google.com/open?id=13PZz_ecsH1W6PIps7C7n1tQmWKgbWgQu&amp;usp=drive_fs" TargetMode="External"/><Relationship Id="rId178" Type="http://schemas.openxmlformats.org/officeDocument/2006/relationships/hyperlink" Target="https://drive.google.com/open?id=1Lo3EfA2PjunG70eIX3XCbB7l8kEIbZxL&amp;authuser=ppmc.ccbandolin%40gmail.com&amp;usp=drive_fs" TargetMode="External"/><Relationship Id="rId301" Type="http://schemas.openxmlformats.org/officeDocument/2006/relationships/hyperlink" Target="https://drive.google.com/open?id=1Yc4oFlPHIObaosXedGjPf6NDVXfeaUZ6&amp;authuser=ppmc.ccbandolin%40gmail.com&amp;usp=drive_fs" TargetMode="External"/><Relationship Id="rId953" Type="http://schemas.openxmlformats.org/officeDocument/2006/relationships/hyperlink" Target="https://drive.google.com/open?id=1TZw_pV1HeczegsB2Af1GCcdYVJyAicas&amp;authuser=ppmc.ccbandolin%40gmail.com&amp;usp=drive_fs" TargetMode="External"/><Relationship Id="rId1029" Type="http://schemas.openxmlformats.org/officeDocument/2006/relationships/hyperlink" Target="https://drive.google.com/open?id=1YWg5zUwSwvQBYaiy5UZCj-EXDgOrrhvM&amp;authuser=ppmc.ccbandolin%40gmail.com&amp;usp=drive_fs" TargetMode="External"/><Relationship Id="rId82" Type="http://schemas.openxmlformats.org/officeDocument/2006/relationships/hyperlink" Target="https://drive.google.com/open?id=1MG8BtLPDbJ4H2PRn6JAnscS_3uGXl4gD&amp;authuser=ppmc.ccbandolin%40gmail.com&amp;usp=drive_fs" TargetMode="External"/><Relationship Id="rId385" Type="http://schemas.openxmlformats.org/officeDocument/2006/relationships/hyperlink" Target="https://drive.google.com/open?id=1_4_pfRymRXIFAVnrb4FXa4iXh_KOxIsj&amp;authuser=ppmc.ccbandolin%40gmail.com&amp;usp=drive_fs" TargetMode="External"/><Relationship Id="rId592" Type="http://schemas.openxmlformats.org/officeDocument/2006/relationships/hyperlink" Target="https://drive.google.com/open?id=1ZDpLZSpQKmGEwTr7QwOiKIEaSvVih_Zh&amp;authuser=ppmc.ccbandolin%40gmail.com&amp;usp=drive_fs" TargetMode="External"/><Relationship Id="rId606" Type="http://schemas.openxmlformats.org/officeDocument/2006/relationships/hyperlink" Target="https://drive.google.com/open?id=1FrUz2ZEHNcMFKO7G7pNX8nrIWverh8RU&amp;authuser=ppmc.ccbandolin%40gmail.com&amp;usp=drive_fs" TargetMode="External"/><Relationship Id="rId813" Type="http://schemas.openxmlformats.org/officeDocument/2006/relationships/hyperlink" Target="https://drive.google.com/file/d/1LrXfIIu4aINlHp_Lx7WFBScF85RN9bkR/view?usp=sharing" TargetMode="External"/><Relationship Id="rId245" Type="http://schemas.openxmlformats.org/officeDocument/2006/relationships/hyperlink" Target="https://drive.google.com/open?id=1Mm5HRUkdAQh9uDk5h-A0G3_NPnVGF9vy&amp;authuser=ppmc.ccbandolin%40gmail.com&amp;usp=drive_fs" TargetMode="External"/><Relationship Id="rId452" Type="http://schemas.openxmlformats.org/officeDocument/2006/relationships/hyperlink" Target="https://drive.google.com/open?id=125omLNIq0DzztYy2l1pB5AQ3ionwG7y2&amp;authuser=ppmc.ccbandolin%40gmail.com&amp;usp=drive_fs" TargetMode="External"/><Relationship Id="rId897" Type="http://schemas.openxmlformats.org/officeDocument/2006/relationships/hyperlink" Target="https://drive.google.com/open?id=1SZtWKBJ_mKcUCMFrRiGJVxr__gpBH0b-&amp;authuser=ppmc.ccbandolin%40gmail.com&amp;usp=drive_fs" TargetMode="External"/><Relationship Id="rId1082" Type="http://schemas.openxmlformats.org/officeDocument/2006/relationships/hyperlink" Target="https://drive.google.com/open?id=1tqoCum8M2D__KmpmRH8yQpQg0OI6zxYR&amp;usp=drive_fs" TargetMode="External"/><Relationship Id="rId105" Type="http://schemas.openxmlformats.org/officeDocument/2006/relationships/hyperlink" Target="https://drive.google.com/open?id=1LTxvpZ3AeI2GrMg5ue8_FMbvLaxT6o6v&amp;authuser=ppmc.ccbandolin%40gmail.com&amp;usp=drive_fs" TargetMode="External"/><Relationship Id="rId312" Type="http://schemas.openxmlformats.org/officeDocument/2006/relationships/hyperlink" Target="https://drive.google.com/open?id=1YkshjDM5jNL-cCkjKVTa5Mw8_cPwnBkk&amp;authuser=ppmc.ccbandolin%40gmail.com&amp;usp=drive_fs" TargetMode="External"/><Relationship Id="rId757" Type="http://schemas.openxmlformats.org/officeDocument/2006/relationships/hyperlink" Target="https://drive.google.com/open?id=1Z8gLqlWOsAlMdCEP6rKrlpDisc5uBRzJ&amp;authuser=ppmc.ccbandolin%40gmail.com&amp;usp=drive_fs" TargetMode="External"/><Relationship Id="rId964" Type="http://schemas.openxmlformats.org/officeDocument/2006/relationships/hyperlink" Target="https://drive.google.com/open?id=1U7vK0XzLSGWmWTKa_yZ7IEjw2SmGpGvi&amp;authuser=ppmc.ccbandolin%40gmail.com&amp;usp=drive_fs" TargetMode="External"/><Relationship Id="rId93" Type="http://schemas.openxmlformats.org/officeDocument/2006/relationships/hyperlink" Target="https://drive.google.com/open?id=1LRoqhjkFKZcosAaT2qBZdacdGp2jMa-o&amp;authuser=ppmc.ccbandolin%40gmail.com&amp;usp=drive_fs" TargetMode="External"/><Relationship Id="rId189" Type="http://schemas.openxmlformats.org/officeDocument/2006/relationships/hyperlink" Target="https://drive.google.com/open?id=1MAG70_CLsDOYFB-vImYJrui8Y9SjSqmc&amp;authuser=ppmc.ccbandolin%40gmail.com&amp;usp=drive_fs" TargetMode="External"/><Relationship Id="rId396" Type="http://schemas.openxmlformats.org/officeDocument/2006/relationships/hyperlink" Target="https://drive.google.com/open?id=10q8UQBq0sscWeyacmNsDne9WIlrfeseV&amp;authuser=ppmc.ccbandolin%40gmail.com&amp;usp=drive_fs" TargetMode="External"/><Relationship Id="rId617" Type="http://schemas.openxmlformats.org/officeDocument/2006/relationships/hyperlink" Target="https://drive.google.com/open?id=1G6mitfhu3WyKakq14LY0FfANSn7VzfXl&amp;authuser=ppmc.ccbandolin%40gmail.com&amp;usp=drive_fs" TargetMode="External"/><Relationship Id="rId824" Type="http://schemas.openxmlformats.org/officeDocument/2006/relationships/hyperlink" Target="https://drive.google.com/file/d/1Ry8tkyQFdKZ9193vguE9yU59NnD4XfIz/view?usp=sharing" TargetMode="External"/><Relationship Id="rId256" Type="http://schemas.openxmlformats.org/officeDocument/2006/relationships/hyperlink" Target="https://drive.google.com/open?id=15_VjAYEwBjE7tEVTero5IAhRJCB6BQmp&amp;authuser=ppmc.ccbandolin%40gmail.com&amp;usp=drive_fs" TargetMode="External"/><Relationship Id="rId463" Type="http://schemas.openxmlformats.org/officeDocument/2006/relationships/hyperlink" Target="https://drive.google.com/open?id=12KEgNmhWhkdOH5QKLK0-mVHTmI6jO4om&amp;authuser=ppmc.ccbandolin%40gmail.com&amp;usp=drive_fs" TargetMode="External"/><Relationship Id="rId670" Type="http://schemas.openxmlformats.org/officeDocument/2006/relationships/hyperlink" Target="https://drive.google.com/open?id=16CxSQyNyDRpdzbfsxE1E6KwdzNYuC3vs&amp;authuser=ppmc.ccbandolin%40gmail.com&amp;usp=drive_fs" TargetMode="External"/><Relationship Id="rId1093" Type="http://schemas.openxmlformats.org/officeDocument/2006/relationships/hyperlink" Target="https://drive.google.com/open?id=1ub-pAArdAp5FPAz8mjIpzgt3ejK_l0Z5&amp;usp=drive_fs" TargetMode="External"/><Relationship Id="rId1107" Type="http://schemas.openxmlformats.org/officeDocument/2006/relationships/hyperlink" Target="https://drive.google.com/open?id=1ggxOKap6PQ6xE_y9rEIj4gWWnnPuAW_r&amp;usp=drive_fs" TargetMode="External"/><Relationship Id="rId116" Type="http://schemas.openxmlformats.org/officeDocument/2006/relationships/hyperlink" Target="https://drive.google.com/open?id=1LTxvpZ3AeI2GrMg5ue8_FMbvLaxT6o6v&amp;authuser=ppmc.ccbandolin%40gmail.com&amp;usp=drive_fs" TargetMode="External"/><Relationship Id="rId323" Type="http://schemas.openxmlformats.org/officeDocument/2006/relationships/hyperlink" Target="https://drive.google.com/open?id=1Yocii89k_gCB9rfU1MD1rtZqfUd1Berd&amp;authuser=ppmc.ccbandolin%40gmail.com&amp;usp=drive_fs" TargetMode="External"/><Relationship Id="rId530" Type="http://schemas.openxmlformats.org/officeDocument/2006/relationships/hyperlink" Target="https://drive.google.com/open?id=13jMAGKTlssShOosklKWdI3mPJelGFNUF&amp;authuser=ppmc.ccbandolin%40gmail.com&amp;usp=drive_fs" TargetMode="External"/><Relationship Id="rId768" Type="http://schemas.openxmlformats.org/officeDocument/2006/relationships/hyperlink" Target="https://drive.google.com/open?id=1L5_NdcFnjETTNUk1aEHya6k_T0dAxrcx&amp;authuser=ppmc.ccbandolin%40gmail.com&amp;usp=drive_fs" TargetMode="External"/><Relationship Id="rId975" Type="http://schemas.openxmlformats.org/officeDocument/2006/relationships/hyperlink" Target="https://drive.google.com/open?id=1TLyLef222YD_e78rR11m1TDwHHQ6MIZg&amp;authuser=ppmc.ccbandolin%40gmail.com&amp;usp=drive_fs" TargetMode="External"/><Relationship Id="rId1160" Type="http://schemas.openxmlformats.org/officeDocument/2006/relationships/hyperlink" Target="https://drive.google.com/open?id=14iignv1aBK7WvoZkcJU2GYYfkAQFUqJP&amp;usp=drive_fs" TargetMode="External"/><Relationship Id="rId20" Type="http://schemas.openxmlformats.org/officeDocument/2006/relationships/hyperlink" Target="https://drive.google.com/open?id=1HCwRRDAPpnAKZO58whcJjuJDWjZjfayq&amp;authuser=ppmc.ccbandolin%40gmail.com&amp;usp=drive_fs" TargetMode="External"/><Relationship Id="rId628" Type="http://schemas.openxmlformats.org/officeDocument/2006/relationships/hyperlink" Target="https://drive.google.com/open?id=1ECqi8gF444WmfuYgNbKBqpBxru3F6sy7&amp;authuser=ppmc.ccbandolin%40gmail.com&amp;usp=drive_fs" TargetMode="External"/><Relationship Id="rId835" Type="http://schemas.openxmlformats.org/officeDocument/2006/relationships/hyperlink" Target="https://drive.google.com/open?id=1Ra4sEQwTvERC5w9Ny9XvgAPJZHNvkSSU&amp;authuser=ppmc.ccbandolin%40gmail.com&amp;usp=drive_fs" TargetMode="External"/><Relationship Id="rId267" Type="http://schemas.openxmlformats.org/officeDocument/2006/relationships/hyperlink" Target="https://drive.google.com/open?id=16J_vMDRl0tgfrvbz8GVqGjqf1GzlXOCd&amp;authuser=ppmc.ccbandolin%40gmail.com&amp;usp=drive_fs" TargetMode="External"/><Relationship Id="rId474" Type="http://schemas.openxmlformats.org/officeDocument/2006/relationships/hyperlink" Target="https://drive.google.com/open?id=1c6G9z1_aGWFXbyBMPLUhq17Blbn7RMwg&amp;authuser=ppmc.ccbandolin%40gmail.com&amp;usp=drive_fs" TargetMode="External"/><Relationship Id="rId1020" Type="http://schemas.openxmlformats.org/officeDocument/2006/relationships/hyperlink" Target="https://drive.google.com/open?id=1YWg5zUwSwvQBYaiy5UZCj-EXDgOrrhvM&amp;authuser=ppmc.ccbandolin%40gmail.com&amp;usp=drive_fs" TargetMode="External"/><Relationship Id="rId1118" Type="http://schemas.openxmlformats.org/officeDocument/2006/relationships/hyperlink" Target="https://drive.google.com/open?id=1h59DjxtRWQmxJU7_6XE3L3WH3erQhHWE&amp;usp=drive_fs" TargetMode="External"/><Relationship Id="rId127" Type="http://schemas.openxmlformats.org/officeDocument/2006/relationships/hyperlink" Target="https://drive.google.com/open?id=16Q-YkTc48U_XO9qjPfzoE7u2ygJ1vdRT&amp;authuser=ppmc.ccbandolin%40gmail.com&amp;usp=drive_fs" TargetMode="External"/><Relationship Id="rId681" Type="http://schemas.openxmlformats.org/officeDocument/2006/relationships/hyperlink" Target="https://drive.google.com/open?id=16Atr5F_Jm-CwHmY32a9xbRNHNUTKoavI&amp;authuser=ppmc.ccbandolin%40gmail.com&amp;usp=drive_fs" TargetMode="External"/><Relationship Id="rId779" Type="http://schemas.openxmlformats.org/officeDocument/2006/relationships/hyperlink" Target="https://drive.google.com/open?id=1LM0l48tCS9u1SmMTP3EjfPG_ME454ZmQ&amp;authuser=ppmc.ccbandolin%40gmail.com&amp;usp=drive_fs" TargetMode="External"/><Relationship Id="rId902" Type="http://schemas.openxmlformats.org/officeDocument/2006/relationships/hyperlink" Target="https://drive.google.com/open?id=1UU5Lq_MzDcDGmXTknOimpDvVEEmRDACg&amp;authuser=ppmc.ccbandolin%40gmail.com&amp;usp=drive_fs" TargetMode="External"/><Relationship Id="rId986" Type="http://schemas.openxmlformats.org/officeDocument/2006/relationships/hyperlink" Target="https://drive.google.com/open?id=1TLyLef222YD_e78rR11m1TDwHHQ6MIZg&amp;authuser=ppmc.ccbandolin%40gmail.com&amp;usp=drive_fs" TargetMode="External"/><Relationship Id="rId31" Type="http://schemas.openxmlformats.org/officeDocument/2006/relationships/hyperlink" Target="https://drive.google.com/open?id=1HABecWZz97vawqQVWkjSwzKzcbzfUtI0&amp;authuser=ppmc.ccbandolin%40gmail.com&amp;usp=drive_fs" TargetMode="External"/><Relationship Id="rId334" Type="http://schemas.openxmlformats.org/officeDocument/2006/relationships/hyperlink" Target="https://drive.google.com/open?id=1YxT6rBsXqE0vX6WwXv91VFUXPQyb57LG&amp;authuser=ppmc.ccbandolin%40gmail.com&amp;usp=drive_fs" TargetMode="External"/><Relationship Id="rId541" Type="http://schemas.openxmlformats.org/officeDocument/2006/relationships/hyperlink" Target="https://drive.google.com/open?id=1e_KKTzUdpO4WCE5ZxSfwCJMHEFjaZebz&amp;authuser=ppmc.ccbandolin%40gmail.com&amp;usp=drive_fs" TargetMode="External"/><Relationship Id="rId639" Type="http://schemas.openxmlformats.org/officeDocument/2006/relationships/hyperlink" Target="https://drive.google.com/open?id=1Dg8Uajejx8u4QXvLdks8CDjn1TKChUVq&amp;authuser=ppmc.ccbandolin%40gmail.com&amp;usp=drive_fs" TargetMode="External"/><Relationship Id="rId1171" Type="http://schemas.openxmlformats.org/officeDocument/2006/relationships/hyperlink" Target="https://drive.google.com/open?id=1Af0-oOFV36KpnPjl_S6raLMUbKovq88I&amp;usp=drive_fs" TargetMode="External"/><Relationship Id="rId180" Type="http://schemas.openxmlformats.org/officeDocument/2006/relationships/hyperlink" Target="https://drive.google.com/open?id=16R6ros98KzqHf9XzIN0NI9TqMgEFwC8G&amp;authuser=ppmc.ccbandolin%40gmail.com&amp;usp=drive_fs" TargetMode="External"/><Relationship Id="rId278" Type="http://schemas.openxmlformats.org/officeDocument/2006/relationships/hyperlink" Target="https://drive.google.com/open?id=164kYYomgA-dBwgumi-EjJ4gNeW1fPe5S&amp;authuser=ppmc.ccbandolin%40gmail.com&amp;usp=drive_fs" TargetMode="External"/><Relationship Id="rId401" Type="http://schemas.openxmlformats.org/officeDocument/2006/relationships/hyperlink" Target="https://drive.google.com/open?id=113jYOtG4w2QtGIQQfRjgmRCJKNacKrGT&amp;authuser=ppmc.ccbandolin%40gmail.com&amp;usp=drive_fs" TargetMode="External"/><Relationship Id="rId846" Type="http://schemas.openxmlformats.org/officeDocument/2006/relationships/hyperlink" Target="https://drive.google.com/open?id=1ZMEKRKEJUhiUzTa-NDeIzipUWeG4r2YQ&amp;authuser=ppmc.ccbandolin%40gmail.com&amp;usp=drive_fs" TargetMode="External"/><Relationship Id="rId1031" Type="http://schemas.openxmlformats.org/officeDocument/2006/relationships/hyperlink" Target="https://drive.google.com/open?id=1Yc4COgx_dkiHsbotFq6LnYMDGdFe9evd&amp;authuser=ppmc.ccbandolin%40gmail.com&amp;usp=drive_fs" TargetMode="External"/><Relationship Id="rId1129" Type="http://schemas.openxmlformats.org/officeDocument/2006/relationships/hyperlink" Target="https://drive.google.com/open?id=1j7Qw3tBJoCuB3fKBpYiaKLfNsa-6J3oT&amp;usp=drive_fs" TargetMode="External"/><Relationship Id="rId485" Type="http://schemas.openxmlformats.org/officeDocument/2006/relationships/hyperlink" Target="https://drive.google.com/open?id=12hftlrq6Per66_R3Pyi8eNGlHUghMG0_&amp;authuser=ppmc.ccbandolin%40gmail.com&amp;usp=drive_fs" TargetMode="External"/><Relationship Id="rId692" Type="http://schemas.openxmlformats.org/officeDocument/2006/relationships/hyperlink" Target="https://drive.google.com/open?id=16Bbvtzvc1nTNkR0WlkUKRiPkqyZ9AyXN&amp;authuser=ppmc.ccbandolin%40gmail.com&amp;usp=drive_fs" TargetMode="External"/><Relationship Id="rId706" Type="http://schemas.openxmlformats.org/officeDocument/2006/relationships/hyperlink" Target="https://drive.google.com/open?id=14S_KOeI9sMNBOkr7y52Q-jeJtwUxMSjV&amp;authuser=ppmc.ccbandolin%40gmail.com&amp;usp=drive_fs" TargetMode="External"/><Relationship Id="rId913" Type="http://schemas.openxmlformats.org/officeDocument/2006/relationships/hyperlink" Target="https://drive.google.com/open?id=1UU5Lq_MzDcDGmXTknOimpDvVEEmRDACg&amp;authuser=ppmc.ccbandolin%40gmail.com&amp;usp=drive_fs" TargetMode="External"/><Relationship Id="rId42" Type="http://schemas.openxmlformats.org/officeDocument/2006/relationships/hyperlink" Target="https://drive.google.com/open?id=1H4EgLe9lcSy4mvUxRuqhTQ8SkfglVn5T&amp;authuser=ppmc.ccbandolin%40gmail.com&amp;usp=drive_fs" TargetMode="External"/><Relationship Id="rId138" Type="http://schemas.openxmlformats.org/officeDocument/2006/relationships/hyperlink" Target="https://drive.google.com/open?id=16R4vOqxZrqTkD8j40jzr_H4zNiOALX1e&amp;authuser=ppmc.ccbandolin%40gmail.com&amp;usp=drive_fs" TargetMode="External"/><Relationship Id="rId345" Type="http://schemas.openxmlformats.org/officeDocument/2006/relationships/hyperlink" Target="https://drive.google.com/open?id=1ZO0kp5xqQ0FtKDjvODAThxQfrba9LMXH&amp;authuser=ppmc.ccbandolin%40gmail.com&amp;usp=drive_fs" TargetMode="External"/><Relationship Id="rId552" Type="http://schemas.openxmlformats.org/officeDocument/2006/relationships/hyperlink" Target="https://drive.google.com/file/d/1ikpB-Q5DF3elrcj9jZ6YOr-GYnazqVB4/view?usp=sharing" TargetMode="External"/><Relationship Id="rId997" Type="http://schemas.openxmlformats.org/officeDocument/2006/relationships/hyperlink" Target="https://drive.google.com/open?id=1YHBm3JMTc6V9t7ezOUKhuXQLQsx-a-17&amp;authuser=ppmc.ccbandolin%40gmail.com&amp;usp=drive_fs" TargetMode="External"/><Relationship Id="rId1182" Type="http://schemas.openxmlformats.org/officeDocument/2006/relationships/hyperlink" Target="https://drive.google.com/open?id=1-kfEqB-4FV1yZPUTAwMX-kJ5SNep1gpE&amp;usp=drive_fs" TargetMode="External"/><Relationship Id="rId191" Type="http://schemas.openxmlformats.org/officeDocument/2006/relationships/hyperlink" Target="https://drive.google.com/open?id=1Lz1Sqa4W9YITkIY8Px5yboK483RlTm6K&amp;authuser=ppmc.ccbandolin%40gmail.com&amp;usp=drive_fs" TargetMode="External"/><Relationship Id="rId205" Type="http://schemas.openxmlformats.org/officeDocument/2006/relationships/hyperlink" Target="https://drive.google.com/open?id=165f4IE_Q29wE_y7BVjsA6KgTIWFFP_-S&amp;authuser=ppmc.ccbandolin%40gmail.com&amp;usp=drive_fs" TargetMode="External"/><Relationship Id="rId412" Type="http://schemas.openxmlformats.org/officeDocument/2006/relationships/hyperlink" Target="https://drive.google.com/open?id=11Nm9R_Y_Y5lD6eY_BKSIrjlB5reVsGts&amp;authuser=ppmc.ccbandolin%40gmail.com&amp;usp=drive_fs" TargetMode="External"/><Relationship Id="rId857" Type="http://schemas.openxmlformats.org/officeDocument/2006/relationships/hyperlink" Target="https://drive.google.com/open?id=1iymd-ajVHLf-ctq2cwQN2HIpvt67u3we&amp;usp=drive_fs" TargetMode="External"/><Relationship Id="rId1042" Type="http://schemas.openxmlformats.org/officeDocument/2006/relationships/hyperlink" Target="https://drive.google.com/open?id=1lIJjcWliDtu-N1K4NdaC5bN7gSVMz6Oz&amp;usp=drive_fs" TargetMode="External"/><Relationship Id="rId289" Type="http://schemas.openxmlformats.org/officeDocument/2006/relationships/hyperlink" Target="https://drive.google.com/open?id=1YTDoTmwyr_1xid1WjpJ-7yQ3rv52AaAe&amp;authuser=ppmc.ccbandolin%40gmail.com&amp;usp=drive_fs" TargetMode="External"/><Relationship Id="rId496" Type="http://schemas.openxmlformats.org/officeDocument/2006/relationships/hyperlink" Target="https://drive.google.com/open?id=13-2Oq-XZL1Ib5G9JUYv8JB6nCSAudOwz&amp;authuser=ppmc.ccbandolin%40gmail.com&amp;usp=drive_fs" TargetMode="External"/><Relationship Id="rId717" Type="http://schemas.openxmlformats.org/officeDocument/2006/relationships/hyperlink" Target="https://drive.google.com/open?id=1RG93wD7_gCc74rlLl7KAZ2p9H4ryakY_&amp;authuser=ppmc.ccbandolin%40gmail.com&amp;usp=drive_fs" TargetMode="External"/><Relationship Id="rId924" Type="http://schemas.openxmlformats.org/officeDocument/2006/relationships/hyperlink" Target="https://drive.google.com/open?id=1ZPlbsPBKLjew5tW5Sub-7U_uNj8kG02Z&amp;authuser=ppmc.ccbandolin%40gmail.com&amp;usp=drive_fs" TargetMode="External"/><Relationship Id="rId53" Type="http://schemas.openxmlformats.org/officeDocument/2006/relationships/hyperlink" Target="https://drive.google.com/open?id=1NscriuJNm1Twc3H68FjKtKD4_BTfKnyY&amp;authuser=ppmc.ccbandolin%40gmail.com&amp;usp=drive_fs" TargetMode="External"/><Relationship Id="rId149" Type="http://schemas.openxmlformats.org/officeDocument/2006/relationships/hyperlink" Target="https://drive.google.com/open?id=1LfDBxVRdiRhibF2yQ23H2uKqMVuQ6cVy&amp;authuser=ppmc.ccbandolin%40gmail.com&amp;usp=drive_fs" TargetMode="External"/><Relationship Id="rId356" Type="http://schemas.openxmlformats.org/officeDocument/2006/relationships/hyperlink" Target="https://drive.google.com/open?id=1ZbA9rKghLTAwEJB4e-tt9FTfBaev3-nA&amp;authuser=ppmc.ccbandolin%40gmail.com&amp;usp=drive_fs" TargetMode="External"/><Relationship Id="rId563" Type="http://schemas.openxmlformats.org/officeDocument/2006/relationships/hyperlink" Target="https://drive.google.com/open?id=1i2ap8s0CCiuC3a2KBuJFfV0rvX63QLJu&amp;authuser=ppmc.ccbandolin%40gmail.com&amp;usp=drive_fs" TargetMode="External"/><Relationship Id="rId770" Type="http://schemas.openxmlformats.org/officeDocument/2006/relationships/hyperlink" Target="https://drive.google.com/open?id=1LM0l48tCS9u1SmMTP3EjfPG_ME454ZmQ&amp;authuser=ppmc.ccbandolin%40gmail.com&amp;usp=drive_fs" TargetMode="External"/><Relationship Id="rId1193" Type="http://schemas.openxmlformats.org/officeDocument/2006/relationships/hyperlink" Target="https://drive.google.com/open?id=14sUMEarMI5q2vvK5kAEhKXAvFBNl7gay&amp;usp=drive_fs" TargetMode="External"/><Relationship Id="rId1207" Type="http://schemas.openxmlformats.org/officeDocument/2006/relationships/hyperlink" Target="https://drive.google.com/open?id=15bkSR5TRrcMCiMe-x8qe5nrp7EK8hzZ9&amp;usp=drive_fs" TargetMode="External"/><Relationship Id="rId216" Type="http://schemas.openxmlformats.org/officeDocument/2006/relationships/hyperlink" Target="https://drive.google.com/open?id=1Mh8roqOoLx8nyweu_V0NxqEfsztpgd--&amp;authuser=ppmc.ccbandolin%40gmail.com&amp;usp=drive_fs" TargetMode="External"/><Relationship Id="rId423" Type="http://schemas.openxmlformats.org/officeDocument/2006/relationships/hyperlink" Target="https://drive.google.com/open?id=11q_XdCpS0BuH6NtizHRjAQUNNZm9iDZH&amp;authuser=ppmc.ccbandolin%40gmail.com&amp;usp=drive_fs" TargetMode="External"/><Relationship Id="rId868" Type="http://schemas.openxmlformats.org/officeDocument/2006/relationships/hyperlink" Target="https://drive.google.com/open?id=1SZ-NG78Dya0NQuDW3ijDhpjzTXuoM-rH&amp;authuser=ppmc.ccbandolin%40gmail.com&amp;usp=drive_fs" TargetMode="External"/><Relationship Id="rId1053" Type="http://schemas.openxmlformats.org/officeDocument/2006/relationships/hyperlink" Target="https://drive.google.com/open?id=1gAo7ICm3cwwgYcOiJK3UBcxxs1yhW83z&amp;usp=drive_fs" TargetMode="External"/><Relationship Id="rId630" Type="http://schemas.openxmlformats.org/officeDocument/2006/relationships/hyperlink" Target="https://drive.google.com/open?id=1Dg8Uajejx8u4QXvLdks8CDjn1TKChUVq&amp;authuser=ppmc.ccbandolin%40gmail.com&amp;usp=drive_fs" TargetMode="External"/><Relationship Id="rId728" Type="http://schemas.openxmlformats.org/officeDocument/2006/relationships/hyperlink" Target="https://drive.google.com/open?id=1R_QHQWPg0XZoCQqiGI15gO5-CuY3JHAH&amp;authuser=ppmc.ccbandolin%40gmail.com&amp;usp=drive_fs" TargetMode="External"/><Relationship Id="rId935" Type="http://schemas.openxmlformats.org/officeDocument/2006/relationships/hyperlink" Target="https://drive.google.com/open?id=1CCjYg4GV80OeQ4z9o3s2NxzeRs5_pZqy&amp;authuser=ppmc.ccbandolin%40gmail.com&amp;usp=drive_fs" TargetMode="External"/><Relationship Id="rId64" Type="http://schemas.openxmlformats.org/officeDocument/2006/relationships/hyperlink" Target="https://drive.google.com/open?id=1H277iJbqLKvnRfUvpq_zdCTqUHnFZSND&amp;authuser=ppmc.ccbandolin%40gmail.com&amp;usp=drive_fs" TargetMode="External"/><Relationship Id="rId367" Type="http://schemas.openxmlformats.org/officeDocument/2006/relationships/hyperlink" Target="https://drive.google.com/open?id=1ZlMRQf-08Ikst-ZdiOK6H8e0hEX5C8RZ&amp;authuser=ppmc.ccbandolin%40gmail.com&amp;usp=drive_fs" TargetMode="External"/><Relationship Id="rId574" Type="http://schemas.openxmlformats.org/officeDocument/2006/relationships/hyperlink" Target="https://drive.google.com/open?id=1ClrBdIXgkPtYd7wFNQPSRNqhz-bA4i7E&amp;authuser=ppmc.ccbandolin%40gmail.com&amp;usp=drive_fs" TargetMode="External"/><Relationship Id="rId1120" Type="http://schemas.openxmlformats.org/officeDocument/2006/relationships/hyperlink" Target="https://drive.google.com/open?id=1h59DjxtRWQmxJU7_6XE3L3WH3erQhHWE&amp;usp=drive_fs" TargetMode="External"/><Relationship Id="rId1218" Type="http://schemas.openxmlformats.org/officeDocument/2006/relationships/hyperlink" Target="https://drive.google.com/open?id=1JCGLHFO8Tf3GAbBdDnndSPPDaTqY9Cff&amp;authuser=ppmc.ccbandolin%40gmail.com&amp;usp=drive_fs" TargetMode="External"/><Relationship Id="rId227" Type="http://schemas.openxmlformats.org/officeDocument/2006/relationships/hyperlink" Target="https://drive.google.com/open?id=1O4WgXvWsyV6DRSONJE44BuPmjnnyk2E6&amp;authuser=ppmc.ccbandolin%40gmail.com&amp;usp=drive_fs" TargetMode="External"/><Relationship Id="rId781" Type="http://schemas.openxmlformats.org/officeDocument/2006/relationships/hyperlink" Target="https://drive.google.com/open?id=1LapZ22hZbFUYQ_7Pr9clkuAdFqARsBeR&amp;authuser=ppmc.ccbandolin%40gmail.com&amp;usp=drive_fs" TargetMode="External"/><Relationship Id="rId879" Type="http://schemas.openxmlformats.org/officeDocument/2006/relationships/hyperlink" Target="https://drive.google.com/open?id=1SZIW4vyAyDRwrEzjUaUAnBAoC7JUuDpf&amp;authuser=ppmc.ccbandolin%40gmail.com&amp;usp=drive_fs" TargetMode="External"/><Relationship Id="rId434" Type="http://schemas.openxmlformats.org/officeDocument/2006/relationships/hyperlink" Target="https://drive.google.com/open?id=120QvNOLIVKyt9thOgatSfQUEPNLj36p7&amp;authuser=ppmc.ccbandolin%40gmail.com&amp;usp=drive_fs" TargetMode="External"/><Relationship Id="rId641" Type="http://schemas.openxmlformats.org/officeDocument/2006/relationships/hyperlink" Target="https://drive.google.com/open?id=1Da5Iv1fns2bsFI1uKhi4t9c52gmPM1rf&amp;authuser=ppmc.ccbandolin%40gmail.com&amp;usp=drive_fs" TargetMode="External"/><Relationship Id="rId739" Type="http://schemas.openxmlformats.org/officeDocument/2006/relationships/hyperlink" Target="https://drive.google.com/open?id=13q5EDvTeJ8GtW7016R95N1s7U1UvgP0D&amp;authuser=ppmc.ccbandolin%40gmail.com&amp;usp=drive_fs" TargetMode="External"/><Relationship Id="rId1064" Type="http://schemas.openxmlformats.org/officeDocument/2006/relationships/hyperlink" Target="https://drive.google.com/open?id=1xo7iCJmJJBurK9lBLrfQoy5uLy-EX_bT&amp;usp=drive_fs" TargetMode="External"/><Relationship Id="rId280" Type="http://schemas.openxmlformats.org/officeDocument/2006/relationships/hyperlink" Target="https://drive.google.com/open?id=1640kXdnk5y5S5oFGKC9w0Z1IGxuJi-ra&amp;authuser=ppmc.ccbandolin%40gmail.com&amp;usp=drive_fs" TargetMode="External"/><Relationship Id="rId501" Type="http://schemas.openxmlformats.org/officeDocument/2006/relationships/hyperlink" Target="https://drive.google.com/open?id=137t7E7p4_QzUdkSVL4GPFn8XFKnHrWmV&amp;authuser=ppmc.ccbandolin%40gmail.com&amp;usp=drive_fs" TargetMode="External"/><Relationship Id="rId946" Type="http://schemas.openxmlformats.org/officeDocument/2006/relationships/hyperlink" Target="https://drive.google.com/open?id=1TRKoVWy5-aH7azvTuXjaY6drdHa8Oh2K&amp;authuser=ppmc.ccbandolin%40gmail.com&amp;usp=drive_fs" TargetMode="External"/><Relationship Id="rId1131" Type="http://schemas.openxmlformats.org/officeDocument/2006/relationships/hyperlink" Target="https://drive.google.com/open?id=1y_RSE6Zc7TRNhBtxPw6dM6f5L78OyEL9&amp;usp=drive_fs" TargetMode="External"/><Relationship Id="rId75" Type="http://schemas.openxmlformats.org/officeDocument/2006/relationships/hyperlink" Target="https://drive.google.com/open?id=1NvSNFwn9SAI3eW8eqw2iFoZ36zz_WFzp&amp;authuser=ppmc.ccbandolin%40gmail.com&amp;usp=drive_fs" TargetMode="External"/><Relationship Id="rId140" Type="http://schemas.openxmlformats.org/officeDocument/2006/relationships/hyperlink" Target="https://drive.google.com/open?id=1KcMOPXOa_5DbjVRXd8F0MDzxCSniVAyo&amp;authuser=ppmc.ccbandolin%40gmail.com&amp;usp=drive_fs" TargetMode="External"/><Relationship Id="rId378" Type="http://schemas.openxmlformats.org/officeDocument/2006/relationships/hyperlink" Target="https://drive.google.com/open?id=1_IlHz8n5ezaCLvpTy_7TEbmNT1i2t4q4&amp;authuser=ppmc.ccbandolin%40gmail.com&amp;usp=drive_fs" TargetMode="External"/><Relationship Id="rId585" Type="http://schemas.openxmlformats.org/officeDocument/2006/relationships/hyperlink" Target="https://drive.google.com/open?id=1kp2EiXHdLfBrr_3Txe8srzeXFD2NpP2E&amp;authuser=ppmc.ccbandolin%40gmail.com&amp;usp=drive_fs" TargetMode="External"/><Relationship Id="rId792" Type="http://schemas.openxmlformats.org/officeDocument/2006/relationships/hyperlink" Target="https://drive.google.com/open?id=1Ls1Er5S_RorDGjeaDzUHn0E8XTsRZNWi&amp;authuser=ppmc.ccbandolin%40gmail.com&amp;usp=drive_fs" TargetMode="External"/><Relationship Id="rId806" Type="http://schemas.openxmlformats.org/officeDocument/2006/relationships/hyperlink" Target="https://drive.google.com/open?id=1Li9Pps6-wRtCBg9AfbG7HqzLA-TvdMWC&amp;authuser=ppmc.ccbandolin%40gmail.com&amp;usp=drive_fs" TargetMode="External"/><Relationship Id="rId6" Type="http://schemas.openxmlformats.org/officeDocument/2006/relationships/hyperlink" Target="https://drive.google.com/open?id=1JLrz_6i7P2TT0BEsrvojx3Gv2P6w54RK&amp;authuser=ppmc.ccbandolin%40gmail.com&amp;usp=drive_fs" TargetMode="External"/><Relationship Id="rId238" Type="http://schemas.openxmlformats.org/officeDocument/2006/relationships/hyperlink" Target="https://drive.google.com/open?id=1O5Q3b05j06vvG2X_okNPzCQRMWr8_0Qc&amp;authuser=ppmc.ccbandolin%40gmail.com&amp;usp=drive_fs" TargetMode="External"/><Relationship Id="rId445" Type="http://schemas.openxmlformats.org/officeDocument/2006/relationships/hyperlink" Target="https://drive.google.com/open?id=126752-o03q5NGWPzjrNGHt1I6byT92A0&amp;authuser=ppmc.ccbandolin%40gmail.com&amp;usp=drive_fs" TargetMode="External"/><Relationship Id="rId652" Type="http://schemas.openxmlformats.org/officeDocument/2006/relationships/hyperlink" Target="https://drive.google.com/open?id=1Eq5jN34RB2Z8w6a5Td9uQE3Yv0H7V_EL&amp;authuser=ppmc.ccbandolin%40gmail.com&amp;usp=drive_fs" TargetMode="External"/><Relationship Id="rId1075" Type="http://schemas.openxmlformats.org/officeDocument/2006/relationships/hyperlink" Target="https://drive.google.com/open?id=1tuErTyN24OgRAf68c8N7H-rmIlh354T5&amp;usp=drive_fs" TargetMode="External"/><Relationship Id="rId291" Type="http://schemas.openxmlformats.org/officeDocument/2006/relationships/hyperlink" Target="https://drive.google.com/open?id=1Y_EQ8rd6024k-Wje4tKGvfA6SSSqKD5S&amp;authuser=ppmc.ccbandolin%40gmail.com&amp;usp=drive_fs" TargetMode="External"/><Relationship Id="rId305" Type="http://schemas.openxmlformats.org/officeDocument/2006/relationships/hyperlink" Target="https://drive.google.com/open?id=1YjVcoDnhG7vWq2QH88qZYvazYm-nyPV9&amp;authuser=ppmc.ccbandolin%40gmail.com&amp;usp=drive_fs" TargetMode="External"/><Relationship Id="rId512" Type="http://schemas.openxmlformats.org/officeDocument/2006/relationships/hyperlink" Target="https://drive.google.com/open?id=1dOsdLlBYxaIDLlr08TaQlrR2S7ltfJj0&amp;authuser=ppmc.ccbandolin%40gmail.com&amp;usp=drive_fs" TargetMode="External"/><Relationship Id="rId957" Type="http://schemas.openxmlformats.org/officeDocument/2006/relationships/hyperlink" Target="https://drive.google.com/open?id=1U0gyZvK7oB6PvVBQ7G5VC20HcZdZusE4&amp;authuser=ppmc.ccbandolin%40gmail.com&amp;usp=drive_fs" TargetMode="External"/><Relationship Id="rId1142" Type="http://schemas.openxmlformats.org/officeDocument/2006/relationships/hyperlink" Target="https://drive.google.com/open?id=1jzbCjsaRZ3cY9SAZvGrhQZl4jdZN4oDY&amp;usp=drive_fs" TargetMode="External"/><Relationship Id="rId86" Type="http://schemas.openxmlformats.org/officeDocument/2006/relationships/hyperlink" Target="https://drive.google.com/open?id=1HQ_iZsQwy_tQDb9uTzSXjxfde1RX36Rb&amp;authuser=ppmc.ccbandolin%40gmail.com&amp;usp=drive_fs" TargetMode="External"/><Relationship Id="rId151" Type="http://schemas.openxmlformats.org/officeDocument/2006/relationships/hyperlink" Target="https://drive.google.com/open?id=1_kd8wJGdMX5vuq47EJrnlOQ3_2IVTYsr&amp;authuser=ppmc.ccbandolin%40gmail.com&amp;usp=drive_fs" TargetMode="External"/><Relationship Id="rId389" Type="http://schemas.openxmlformats.org/officeDocument/2006/relationships/hyperlink" Target="https://drive.google.com/open?id=10qAmxny47Ay48JjoJ_3XneFnBav1J1kC&amp;authuser=ppmc.ccbandolin%40gmail.com&amp;usp=drive_fs" TargetMode="External"/><Relationship Id="rId596" Type="http://schemas.openxmlformats.org/officeDocument/2006/relationships/hyperlink" Target="https://drive.google.com/open?id=1kuQZsnmufCiv0BOXzPHUJg1_LRvGndWm&amp;authuser=ppmc.ccbandolin%40gmail.com&amp;usp=drive_fs" TargetMode="External"/><Relationship Id="rId817" Type="http://schemas.openxmlformats.org/officeDocument/2006/relationships/hyperlink" Target="https://drive.google.com/open?id=1ZPlbsPBKLjew5tW5Sub-7U_uNj8kG02Z&amp;authuser=ppmc.ccbandolin%40gmail.com&amp;usp=drive_fs" TargetMode="External"/><Relationship Id="rId1002" Type="http://schemas.openxmlformats.org/officeDocument/2006/relationships/hyperlink" Target="https://drive.google.com/open?id=1Yt6VBaNssnmdQMTuBYHrJx6XZdco7yOL&amp;authuser=ppmc.ccbandolin%40gmail.com&amp;usp=drive_fs" TargetMode="External"/><Relationship Id="rId249" Type="http://schemas.openxmlformats.org/officeDocument/2006/relationships/hyperlink" Target="https://drive.google.com/open?id=1NrQLjrRMvkhqEBdruU3bMyQKZk3DaBXa&amp;authuser=ppmc.ccbandolin%40gmail.com&amp;usp=drive_fs" TargetMode="External"/><Relationship Id="rId456" Type="http://schemas.openxmlformats.org/officeDocument/2006/relationships/hyperlink" Target="https://drive.google.com/open?id=12SJoiR0EwC5FsCyRkZYuKhK3GB_GqHNL&amp;authuser=ppmc.ccbandolin%40gmail.com&amp;usp=drive_fs" TargetMode="External"/><Relationship Id="rId663" Type="http://schemas.openxmlformats.org/officeDocument/2006/relationships/hyperlink" Target="https://drive.google.com/open?id=1lAeEaJSupXt9G_Sh_Yb2bB7AyjPoDp2y&amp;authuser=ppmc.ccbandolin%40gmail.com&amp;usp=drive_fs" TargetMode="External"/><Relationship Id="rId870" Type="http://schemas.openxmlformats.org/officeDocument/2006/relationships/hyperlink" Target="https://drive.google.com/open?id=1ZGxWI9G0RAThld_BNGOsTFngqRRq6jIT&amp;authuser=ppmc.ccbandolin%40gmail.com&amp;usp=drive_fs" TargetMode="External"/><Relationship Id="rId1086" Type="http://schemas.openxmlformats.org/officeDocument/2006/relationships/hyperlink" Target="https://drive.google.com/open?id=1unU7nBN7kZhCQHjcAT4pjpRtDXx4_An5&amp;usp=drive_fs" TargetMode="External"/><Relationship Id="rId13" Type="http://schemas.openxmlformats.org/officeDocument/2006/relationships/hyperlink" Target="https://drive.google.com/open?id=1JTUM-d09Dnqwg5DYB4w5kEWqgGh54y5X&amp;authuser=ppmc.ccbandolin%40gmail.com&amp;usp=drive_fs" TargetMode="External"/><Relationship Id="rId109" Type="http://schemas.openxmlformats.org/officeDocument/2006/relationships/hyperlink" Target="https://drive.google.com/open?id=1MG8BtLPDbJ4H2PRn6JAnscS_3uGXl4gD&amp;authuser=ppmc.ccbandolin%40gmail.com&amp;usp=drive_fs" TargetMode="External"/><Relationship Id="rId316" Type="http://schemas.openxmlformats.org/officeDocument/2006/relationships/hyperlink" Target="https://drive.google.com/open?id=1Ynjjmn5wFLRSbK7W04rZJfa4hM3voaKZ&amp;authuser=ppmc.ccbandolin%40gmail.com&amp;usp=drive_fs" TargetMode="External"/><Relationship Id="rId523" Type="http://schemas.openxmlformats.org/officeDocument/2006/relationships/hyperlink" Target="https://drive.google.com/open?id=13kPDstKQD5yB24h01OsFMcM-pBiTDsFQ&amp;authuser=ppmc.ccbandolin%40gmail.com&amp;usp=drive_fs" TargetMode="External"/><Relationship Id="rId968" Type="http://schemas.openxmlformats.org/officeDocument/2006/relationships/hyperlink" Target="https://drive.google.com/open?id=1UAtDP75o1dySm8eUloRZ30FXzfIxn970&amp;authuser=ppmc.ccbandolin%40gmail.com&amp;usp=drive_fs" TargetMode="External"/><Relationship Id="rId1153" Type="http://schemas.openxmlformats.org/officeDocument/2006/relationships/hyperlink" Target="https://drive.google.com/open?id=14d-YC9FkGSE6-35nqflUyQARxnLYC9pz&amp;usp=drive_fs" TargetMode="External"/><Relationship Id="rId97" Type="http://schemas.openxmlformats.org/officeDocument/2006/relationships/hyperlink" Target="https://drive.google.com/open?id=1MG8BtLPDbJ4H2PRn6JAnscS_3uGXl4gD&amp;authuser=ppmc.ccbandolin%40gmail.com&amp;usp=drive_fs" TargetMode="External"/><Relationship Id="rId730" Type="http://schemas.openxmlformats.org/officeDocument/2006/relationships/hyperlink" Target="https://drive.google.com/open?id=143Q7v-D22fqUz3QShGD1k3GdaXj_tI4Q&amp;authuser=ppmc.ccbandolin%40gmail.com&amp;usp=drive_fs" TargetMode="External"/><Relationship Id="rId828" Type="http://schemas.openxmlformats.org/officeDocument/2006/relationships/hyperlink" Target="https://drive.google.com/open?id=1ZPlbsPBKLjew5tW5Sub-7U_uNj8kG02Z&amp;authuser=ppmc.ccbandolin%40gmail.com&amp;usp=drive_fs" TargetMode="External"/><Relationship Id="rId1013" Type="http://schemas.openxmlformats.org/officeDocument/2006/relationships/hyperlink" Target="https://drive.google.com/open?id=1YUWfFusu_Qz_RHABuVLkxKvzz5AbNmV1&amp;authuser=ppmc.ccbandolin%40gmail.com&amp;usp=drive_fs" TargetMode="External"/><Relationship Id="rId162" Type="http://schemas.openxmlformats.org/officeDocument/2006/relationships/hyperlink" Target="https://drive.google.com/open?id=1LiiIIXGHU29uSk80LM20WrhP3N8JQGcO&amp;authuser=ppmc.ccbandolin%40gmail.com&amp;usp=drive_fs" TargetMode="External"/><Relationship Id="rId467" Type="http://schemas.openxmlformats.org/officeDocument/2006/relationships/hyperlink" Target="https://drive.google.com/open?id=1cBYK-UaFr4__obXXZRDIRbc5fUteWfbD&amp;authuser=ppmc.ccbandolin%40gmail.com&amp;usp=drive_fs" TargetMode="External"/><Relationship Id="rId1097" Type="http://schemas.openxmlformats.org/officeDocument/2006/relationships/hyperlink" Target="https://drive.google.com/open?id=1uWCO8fiifjzfpP3X8KDzUusI_ZwgI8-0&amp;usp=drive_fs" TargetMode="External"/><Relationship Id="rId1220" Type="http://schemas.openxmlformats.org/officeDocument/2006/relationships/printerSettings" Target="../printerSettings/printerSettings3.bin"/><Relationship Id="rId674" Type="http://schemas.openxmlformats.org/officeDocument/2006/relationships/hyperlink" Target="https://drive.google.com/open?id=1kV2E-8VQL-CVP2uSyNdKj3broNFSEm6Q&amp;authuser=ppmc.ccbandolin%40gmail.com&amp;usp=drive_fs" TargetMode="External"/><Relationship Id="rId881" Type="http://schemas.openxmlformats.org/officeDocument/2006/relationships/hyperlink" Target="https://drive.google.com/open?id=1ieE08WhrMdSMahOgJwm8ktDVOP31NqPp&amp;usp=drive_fs" TargetMode="External"/><Relationship Id="rId979" Type="http://schemas.openxmlformats.org/officeDocument/2006/relationships/hyperlink" Target="https://drive.google.com/open?id=1TGeEEQPJtPIUe48EZsmz7ZD6MS8G3HgW&amp;authuser=ppmc.ccbandolin%40gmail.com&amp;usp=drive_fs" TargetMode="External"/><Relationship Id="rId24" Type="http://schemas.openxmlformats.org/officeDocument/2006/relationships/hyperlink" Target="https://drive.google.com/open?id=1Jh8Nb1F9i6JQishORdznmcvzqgkb3RqO&amp;authuser=ppmc.ccbandolin%40gmail.com&amp;usp=drive_fs" TargetMode="External"/><Relationship Id="rId327" Type="http://schemas.openxmlformats.org/officeDocument/2006/relationships/hyperlink" Target="https://drive.google.com/open?id=1Yt5DumgborodubS3ZkJYh5zt4e5y_dwp&amp;authuser=ppmc.ccbandolin%40gmail.com&amp;usp=drive_fs" TargetMode="External"/><Relationship Id="rId534" Type="http://schemas.openxmlformats.org/officeDocument/2006/relationships/hyperlink" Target="https://drive.google.com/open?id=1eWJ_bSthx-bFCJhviYO5hwSskB0_tCaQ&amp;authuser=ppmc.ccbandolin%40gmail.com&amp;usp=drive_fs" TargetMode="External"/><Relationship Id="rId741" Type="http://schemas.openxmlformats.org/officeDocument/2006/relationships/hyperlink" Target="https://drive.google.com/open?id=148eH0sS2Qh0PGrYKVH-t4yRjKh-jNSiX&amp;authuser=ppmc.ccbandolin%40gmail.com&amp;usp=drive_fs" TargetMode="External"/><Relationship Id="rId839" Type="http://schemas.openxmlformats.org/officeDocument/2006/relationships/hyperlink" Target="https://drive.google.com/open?id=141SS73aCPERoRk-z1Ig8jLpreqmliT2t&amp;authuser=ppmc.ccbandolin%40gmail.com&amp;usp=drive_fs" TargetMode="External"/><Relationship Id="rId1164" Type="http://schemas.openxmlformats.org/officeDocument/2006/relationships/hyperlink" Target="https://drive.google.com/open?id=1ptFRulPqXUcMuE2jF-MLbAwhZuwe6Aki&amp;usp=drive_fs" TargetMode="External"/><Relationship Id="rId173" Type="http://schemas.openxmlformats.org/officeDocument/2006/relationships/hyperlink" Target="https://drive.google.com/open?id=1Lo3EfA2PjunG70eIX3XCbB7l8kEIbZxL&amp;authuser=ppmc.ccbandolin%40gmail.com&amp;usp=drive_fs" TargetMode="External"/><Relationship Id="rId380" Type="http://schemas.openxmlformats.org/officeDocument/2006/relationships/hyperlink" Target="https://drive.google.com/open?id=1_4_pfRymRXIFAVnrb4FXa4iXh_KOxIsj&amp;authuser=ppmc.ccbandolin%40gmail.com&amp;usp=drive_fs" TargetMode="External"/><Relationship Id="rId601" Type="http://schemas.openxmlformats.org/officeDocument/2006/relationships/hyperlink" Target="https://drive.google.com/open?id=1FrUz2ZEHNcMFKO7G7pNX8nrIWverh8RU&amp;authuser=ppmc.ccbandolin%40gmail.com&amp;usp=drive_fs" TargetMode="External"/><Relationship Id="rId1024" Type="http://schemas.openxmlformats.org/officeDocument/2006/relationships/hyperlink" Target="https://drive.google.com/open?id=1YWg5zUwSwvQBYaiy5UZCj-EXDgOrrhvM&amp;authuser=ppmc.ccbandolin%40gmail.com&amp;usp=drive_fs" TargetMode="External"/><Relationship Id="rId240" Type="http://schemas.openxmlformats.org/officeDocument/2006/relationships/hyperlink" Target="https://drive.google.com/open?id=1M5Nf89cGchJMhXYLtdMjQjJ13EWuqNkZ&amp;authuser=ppmc.ccbandolin%40gmail.com&amp;usp=drive_fs" TargetMode="External"/><Relationship Id="rId478" Type="http://schemas.openxmlformats.org/officeDocument/2006/relationships/hyperlink" Target="https://drive.google.com/open?id=12sHM0-0FvnoZhPHXAPCjnINW919eweA6&amp;authuser=ppmc.ccbandolin%40gmail.com&amp;usp=drive_fs" TargetMode="External"/><Relationship Id="rId685" Type="http://schemas.openxmlformats.org/officeDocument/2006/relationships/hyperlink" Target="https://drive.google.com/open?id=13obuE37T0Ig7D6Fg3P6SMoPIzENzS9St&amp;authuser=ppmc.ccbandolin%40gmail.com&amp;usp=drive_fs" TargetMode="External"/><Relationship Id="rId892" Type="http://schemas.openxmlformats.org/officeDocument/2006/relationships/hyperlink" Target="https://drive.google.com/open?id=1SZtWKBJ_mKcUCMFrRiGJVxr__gpBH0b-&amp;authuser=ppmc.ccbandolin%40gmail.com&amp;usp=drive_fs" TargetMode="External"/><Relationship Id="rId906" Type="http://schemas.openxmlformats.org/officeDocument/2006/relationships/hyperlink" Target="https://drive.google.com/open?id=1ixmMlsqm6pZkJ-YXyMjfT4wS77FGDr85&amp;usp=drive_fs" TargetMode="External"/><Relationship Id="rId35" Type="http://schemas.openxmlformats.org/officeDocument/2006/relationships/hyperlink" Target="https://drive.google.com/open?id=1JueAFN8_6mMaGX8qNqPaqSnpqefohgXO&amp;authuser=ppmc.ccbandolin%40gmail.com&amp;usp=drive_fs" TargetMode="External"/><Relationship Id="rId100" Type="http://schemas.openxmlformats.org/officeDocument/2006/relationships/hyperlink" Target="https://drive.google.com/open?id=1Nx86BPYuv4oYB-p-V2_a1aBeF-hv4dHL&amp;authuser=ppmc.ccbandolin%40gmail.com&amp;usp=drive_fs" TargetMode="External"/><Relationship Id="rId338" Type="http://schemas.openxmlformats.org/officeDocument/2006/relationships/hyperlink" Target="https://drive.google.com/open?id=1ZIdbxgENggo8gHIGVKRU_CzUK6VINg3A&amp;authuser=ppmc.ccbandolin%40gmail.com&amp;usp=drive_fs" TargetMode="External"/><Relationship Id="rId545" Type="http://schemas.openxmlformats.org/officeDocument/2006/relationships/hyperlink" Target="https://drive.google.com/open?id=17muYvN3Kkbr4KfTKOCSabiR8fVygsaUl&amp;authuser=ppmc.ccbandolin%40gmail.com&amp;usp=drive_fs" TargetMode="External"/><Relationship Id="rId752" Type="http://schemas.openxmlformats.org/officeDocument/2006/relationships/hyperlink" Target="https://drive.google.com/open?id=1Kpv_43gjwk1RuJnth_fDlSVLxm973JcH&amp;authuser=ppmc.ccbandolin%40gmail.com&amp;usp=drive_fs" TargetMode="External"/><Relationship Id="rId1175" Type="http://schemas.openxmlformats.org/officeDocument/2006/relationships/hyperlink" Target="https://drive.google.com/open?id=10T9PwmWP17fFjHX7ixKaxH3OtJ2f0CLC&amp;usp=drive_fs" TargetMode="External"/><Relationship Id="rId184" Type="http://schemas.openxmlformats.org/officeDocument/2006/relationships/hyperlink" Target="https://drive.google.com/open?id=16VzENv4vuanMQDSQPSx8Go0rlAD4-rNT&amp;authuser=ppmc.ccbandolin%40gmail.com&amp;usp=drive_fs" TargetMode="External"/><Relationship Id="rId391" Type="http://schemas.openxmlformats.org/officeDocument/2006/relationships/hyperlink" Target="https://drive.google.com/open?id=10q8UQBq0sscWeyacmNsDne9WIlrfeseV&amp;authuser=ppmc.ccbandolin%40gmail.com&amp;usp=drive_fs" TargetMode="External"/><Relationship Id="rId405" Type="http://schemas.openxmlformats.org/officeDocument/2006/relationships/hyperlink" Target="https://drive.google.com/open?id=16km0J_HBn01gWavhiYB6J7qA1sYkEF6V&amp;authuser=ppmc.ccbandolin%40gmail.com&amp;usp=drive_fs" TargetMode="External"/><Relationship Id="rId612" Type="http://schemas.openxmlformats.org/officeDocument/2006/relationships/hyperlink" Target="https://drive.google.com/open?id=1G6mitfhu3WyKakq14LY0FfANSn7VzfXl&amp;authuser=ppmc.ccbandolin%40gmail.com&amp;usp=drive_fs" TargetMode="External"/><Relationship Id="rId1035" Type="http://schemas.openxmlformats.org/officeDocument/2006/relationships/hyperlink" Target="https://drive.google.com/open?id=1Yc4COgx_dkiHsbotFq6LnYMDGdFe9evd&amp;authuser=ppmc.ccbandolin%40gmail.com&amp;usp=drive_fs" TargetMode="External"/><Relationship Id="rId251" Type="http://schemas.openxmlformats.org/officeDocument/2006/relationships/hyperlink" Target="https://drive.google.com/open?id=1M8U4-Ou0-s2ShoDmBzLEkGz1xsPi8ypm&amp;authuser=ppmc.ccbandolin%40gmail.com&amp;usp=drive_fs" TargetMode="External"/><Relationship Id="rId489" Type="http://schemas.openxmlformats.org/officeDocument/2006/relationships/hyperlink" Target="https://drive.google.com/open?id=130uqj43u2WSByzziOCWnR1RS9feuCMWU&amp;authuser=ppmc.ccbandolin%40gmail.com&amp;usp=drive_fs" TargetMode="External"/><Relationship Id="rId696" Type="http://schemas.openxmlformats.org/officeDocument/2006/relationships/hyperlink" Target="https://drive.google.com/open?id=14S_KOeI9sMNBOkr7y52Q-jeJtwUxMSjV&amp;authuser=ppmc.ccbandolin%40gmail.com&amp;usp=drive_fs" TargetMode="External"/><Relationship Id="rId917" Type="http://schemas.openxmlformats.org/officeDocument/2006/relationships/hyperlink" Target="https://drive.google.com/open?id=1jeeE1jXxPEbd5LWnKF_rl1XQjUIIn5YE&amp;usp=drive_fs" TargetMode="External"/><Relationship Id="rId1102" Type="http://schemas.openxmlformats.org/officeDocument/2006/relationships/hyperlink" Target="https://drive.google.com/open?id=1izY3THgBkhEhxvnJj0tewJqR1E-SW1rt&amp;usp=drive_fs" TargetMode="External"/><Relationship Id="rId46" Type="http://schemas.openxmlformats.org/officeDocument/2006/relationships/hyperlink" Target="https://drive.google.com/open?id=1JvIlFgd2SGqFUwGLJn03ayRkC3KB3kof&amp;authuser=ppmc.ccbandolin%40gmail.com&amp;usp=drive_fs" TargetMode="External"/><Relationship Id="rId349" Type="http://schemas.openxmlformats.org/officeDocument/2006/relationships/hyperlink" Target="https://drive.google.com/open?id=1ZRDzZkNVdSsjeRP7wfkAnH6PZu8bryby&amp;authuser=ppmc.ccbandolin%40gmail.com&amp;usp=drive_fs" TargetMode="External"/><Relationship Id="rId556" Type="http://schemas.openxmlformats.org/officeDocument/2006/relationships/hyperlink" Target="https://drive.google.com/open?id=17cJFhNyOdmCKMEOYsXhKHngxnPPUc_iB&amp;authuser=ppmc.ccbandolin%40gmail.com&amp;usp=drive_fs" TargetMode="External"/><Relationship Id="rId763" Type="http://schemas.openxmlformats.org/officeDocument/2006/relationships/hyperlink" Target="https://drive.google.com/open?id=1L5_NdcFnjETTNUk1aEHya6k_T0dAxrcx&amp;authuser=ppmc.ccbandolin%40gmail.com&amp;usp=drive_fs" TargetMode="External"/><Relationship Id="rId1186" Type="http://schemas.openxmlformats.org/officeDocument/2006/relationships/hyperlink" Target="https://drive.google.com/open?id=13H5GOZ6yqGyzZHgzw-dLAQJG4Y6fT3Ce&amp;usp=drive_fs" TargetMode="External"/><Relationship Id="rId111" Type="http://schemas.openxmlformats.org/officeDocument/2006/relationships/hyperlink" Target="https://drive.google.com/open?id=1LTxvpZ3AeI2GrMg5ue8_FMbvLaxT6o6v&amp;authuser=ppmc.ccbandolin%40gmail.com&amp;usp=drive_fs" TargetMode="External"/><Relationship Id="rId195" Type="http://schemas.openxmlformats.org/officeDocument/2006/relationships/hyperlink" Target="https://drive.google.com/open?id=1Lz1Sqa4W9YITkIY8Px5yboK483RlTm6K&amp;authuser=ppmc.ccbandolin%40gmail.com&amp;usp=drive_fs" TargetMode="External"/><Relationship Id="rId209" Type="http://schemas.openxmlformats.org/officeDocument/2006/relationships/hyperlink" Target="https://drive.google.com/open?id=1M01pTvZl1bFJhyvLdnAB_678e5k91cWp&amp;authuser=ppmc.ccbandolin%40gmail.com&amp;usp=drive_fs" TargetMode="External"/><Relationship Id="rId416" Type="http://schemas.openxmlformats.org/officeDocument/2006/relationships/hyperlink" Target="https://drive.google.com/open?id=1AnZNXg0E7ohuijQKTJ4j25itz2VRfn-8&amp;authuser=ppmc.ccbandolin%40gmail.com&amp;usp=drive_fs" TargetMode="External"/><Relationship Id="rId970" Type="http://schemas.openxmlformats.org/officeDocument/2006/relationships/hyperlink" Target="https://drive.google.com/open?id=1UEFmqgOk-19VnZloadbZXxor8DzC1TBK&amp;authuser=ppmc.ccbandolin%40gmail.com&amp;usp=drive_fs" TargetMode="External"/><Relationship Id="rId1046" Type="http://schemas.openxmlformats.org/officeDocument/2006/relationships/hyperlink" Target="https://drive.google.com/open?id=1lIJjcWliDtu-N1K4NdaC5bN7gSVMz6Oz&amp;usp=drive_fs" TargetMode="External"/><Relationship Id="rId623" Type="http://schemas.openxmlformats.org/officeDocument/2006/relationships/hyperlink" Target="https://drive.google.com/open?id=1ECqi8gF444WmfuYgNbKBqpBxru3F6sy7&amp;authuser=ppmc.ccbandolin%40gmail.com&amp;usp=drive_fs" TargetMode="External"/><Relationship Id="rId830" Type="http://schemas.openxmlformats.org/officeDocument/2006/relationships/hyperlink" Target="https://drive.google.com/open?id=1ZPlbsPBKLjew5tW5Sub-7U_uNj8kG02Z&amp;authuser=ppmc.ccbandolin%40gmail.com&amp;usp=drive_fs" TargetMode="External"/><Relationship Id="rId928" Type="http://schemas.openxmlformats.org/officeDocument/2006/relationships/hyperlink" Target="https://drive.google.com/open?id=1S9ZZKse9b-Fp88DhPB9GQjuRrAaKc1MK&amp;authuser=ppmc.ccbandolin%40gmail.com&amp;usp=drive_fs" TargetMode="External"/><Relationship Id="rId57" Type="http://schemas.openxmlformats.org/officeDocument/2006/relationships/hyperlink" Target="https://drive.google.com/open?id=1K-emWuu9Su3FFqDljGtgxm91W01iMH9H&amp;authuser=ppmc.ccbandolin%40gmail.com&amp;usp=drive_fs" TargetMode="External"/><Relationship Id="rId262" Type="http://schemas.openxmlformats.org/officeDocument/2006/relationships/hyperlink" Target="https://drive.google.com/open?id=15YtAW9JrwXWYPZ9Wv_eDRy6cLo0mxrtf&amp;authuser=ppmc.ccbandolin%40gmail.com&amp;usp=drive_fs" TargetMode="External"/><Relationship Id="rId567" Type="http://schemas.openxmlformats.org/officeDocument/2006/relationships/hyperlink" Target="https://drive.google.com/open?id=1CttWHiP94zv1rVvl8NguxfAY_ae-DPVk&amp;authuser=ppmc.ccbandolin%40gmail.com&amp;usp=drive_fs" TargetMode="External"/><Relationship Id="rId1113" Type="http://schemas.openxmlformats.org/officeDocument/2006/relationships/hyperlink" Target="https://drive.google.com/open?id=14WuXXn9jGejEQ_DdaQAMXnet775MOANw&amp;usp=drive_fs" TargetMode="External"/><Relationship Id="rId1197" Type="http://schemas.openxmlformats.org/officeDocument/2006/relationships/hyperlink" Target="https://drive.google.com/open?id=17HNocZ_DtZV_x6PSblJtq9xwh-_uJSQX&amp;usp=drive_fs" TargetMode="External"/><Relationship Id="rId122" Type="http://schemas.openxmlformats.org/officeDocument/2006/relationships/hyperlink" Target="https://drive.google.com/open?id=1NpKUU59J2fMHoQ2YNFvFMkx-Src20anG&amp;authuser=ppmc.ccbandolin%40gmail.com&amp;usp=drive_fs" TargetMode="External"/><Relationship Id="rId774" Type="http://schemas.openxmlformats.org/officeDocument/2006/relationships/hyperlink" Target="https://drive.google.com/open?id=1LM0l48tCS9u1SmMTP3EjfPG_ME454ZmQ&amp;authuser=ppmc.ccbandolin%40gmail.com&amp;usp=drive_fs" TargetMode="External"/><Relationship Id="rId981" Type="http://schemas.openxmlformats.org/officeDocument/2006/relationships/hyperlink" Target="https://drive.google.com/open?id=1TLyLef222YD_e78rR11m1TDwHHQ6MIZg&amp;authuser=ppmc.ccbandolin%40gmail.com&amp;usp=drive_fs" TargetMode="External"/><Relationship Id="rId1057" Type="http://schemas.openxmlformats.org/officeDocument/2006/relationships/hyperlink" Target="https://drive.google.com/open?id=1gAo7ICm3cwwgYcOiJK3UBcxxs1yhW83z&amp;usp=drive_fs" TargetMode="External"/><Relationship Id="rId427" Type="http://schemas.openxmlformats.org/officeDocument/2006/relationships/hyperlink" Target="https://drive.google.com/open?id=16XOL7bh2TKfs9i3MPM0jLAP0pwa3C3_D&amp;authuser=ppmc.ccbandolin%40gmail.com&amp;usp=drive_fs" TargetMode="External"/><Relationship Id="rId634" Type="http://schemas.openxmlformats.org/officeDocument/2006/relationships/hyperlink" Target="https://drive.google.com/open?id=1Dg8Uajejx8u4QXvLdks8CDjn1TKChUVq&amp;authuser=ppmc.ccbandolin%40gmail.com&amp;usp=drive_fs" TargetMode="External"/><Relationship Id="rId841" Type="http://schemas.openxmlformats.org/officeDocument/2006/relationships/hyperlink" Target="https://drive.google.com/open?id=1ZPlbsPBKLjew5tW5Sub-7U_uNj8kG02Z&amp;authuser=ppmc.ccbandolin%40gmail.com&amp;usp=drive_fs" TargetMode="External"/><Relationship Id="rId273" Type="http://schemas.openxmlformats.org/officeDocument/2006/relationships/hyperlink" Target="https://drive.google.com/open?id=16FTTl4KEZUyUzcDeobK-C-v_3DrfE0ph&amp;authuser=ppmc.ccbandolin%40gmail.com&amp;usp=drive_fs" TargetMode="External"/><Relationship Id="rId480" Type="http://schemas.openxmlformats.org/officeDocument/2006/relationships/hyperlink" Target="https://drive.google.com/open?id=12hftlrq6Per66_R3Pyi8eNGlHUghMG0_&amp;authuser=ppmc.ccbandolin%40gmail.com&amp;usp=drive_fs" TargetMode="External"/><Relationship Id="rId701" Type="http://schemas.openxmlformats.org/officeDocument/2006/relationships/hyperlink" Target="https://drive.google.com/open?id=14S_KOeI9sMNBOkr7y52Q-jeJtwUxMSjV&amp;authuser=ppmc.ccbandolin%40gmail.com&amp;usp=drive_fs" TargetMode="External"/><Relationship Id="rId939" Type="http://schemas.openxmlformats.org/officeDocument/2006/relationships/hyperlink" Target="https://drive.google.com/open?id=1Sma2E6Y7sYBzHYyAty8Jbym9pyh-pG10&amp;authuser=ppmc.ccbandolin%40gmail.com&amp;usp=drive_fs" TargetMode="External"/><Relationship Id="rId1124" Type="http://schemas.openxmlformats.org/officeDocument/2006/relationships/hyperlink" Target="https://drive.google.com/open?id=14U5LGRsL5BZfaOAuxDY8mnZ6BtHkn5Iu&amp;usp=drive_fs" TargetMode="External"/><Relationship Id="rId68" Type="http://schemas.openxmlformats.org/officeDocument/2006/relationships/hyperlink" Target="https://drive.google.com/open?id=1LJUg7Pm4GSJDdwHhr15xPggc2pf1nm7A&amp;authuser=ppmc.ccbandolin%40gmail.com&amp;usp=drive_fs" TargetMode="External"/><Relationship Id="rId133" Type="http://schemas.openxmlformats.org/officeDocument/2006/relationships/hyperlink" Target="https://drive.google.com/open?id=1NpKUU59J2fMHoQ2YNFvFMkx-Src20anG&amp;authuser=ppmc.ccbandolin%40gmail.com&amp;usp=drive_fs" TargetMode="External"/><Relationship Id="rId340" Type="http://schemas.openxmlformats.org/officeDocument/2006/relationships/hyperlink" Target="https://drive.google.com/open?id=1YxT6rBsXqE0vX6WwXv91VFUXPQyb57LG&amp;authuser=ppmc.ccbandolin%40gmail.com&amp;usp=drive_fs" TargetMode="External"/><Relationship Id="rId578" Type="http://schemas.openxmlformats.org/officeDocument/2006/relationships/hyperlink" Target="https://drive.google.com/open?id=189gmp9-g_4hblVeN_5MmZ-ihZT8R5iY-&amp;authuser=ppmc.ccbandolin%40gmail.com&amp;usp=drive_fs" TargetMode="External"/><Relationship Id="rId785" Type="http://schemas.openxmlformats.org/officeDocument/2006/relationships/hyperlink" Target="https://drive.google.com/open?id=1LapZ22hZbFUYQ_7Pr9clkuAdFqARsBeR&amp;authuser=ppmc.ccbandolin%40gmail.com&amp;usp=drive_fs" TargetMode="External"/><Relationship Id="rId992" Type="http://schemas.openxmlformats.org/officeDocument/2006/relationships/hyperlink" Target="https://drive.google.com/open?id=1YHBm3JMTc6V9t7ezOUKhuXQLQsx-a-17&amp;authuser=ppmc.ccbandolin%40gmail.com&amp;usp=drive_fs" TargetMode="External"/><Relationship Id="rId200" Type="http://schemas.openxmlformats.org/officeDocument/2006/relationships/hyperlink" Target="https://drive.google.com/open?id=1NpKUU59J2fMHoQ2YNFvFMkx-Src20anG&amp;authuser=ppmc.ccbandolin%40gmail.com&amp;usp=drive_fs" TargetMode="External"/><Relationship Id="rId438" Type="http://schemas.openxmlformats.org/officeDocument/2006/relationships/hyperlink" Target="https://drive.google.com/open?id=16d7kkE6EagUkGiGdG2mXsB-bKujbdFUW&amp;authuser=ppmc.ccbandolin%40gmail.com&amp;usp=drive_fs" TargetMode="External"/><Relationship Id="rId645" Type="http://schemas.openxmlformats.org/officeDocument/2006/relationships/hyperlink" Target="https://drive.google.com/open?id=1Da5Iv1fns2bsFI1uKhi4t9c52gmPM1rf&amp;authuser=ppmc.ccbandolin%40gmail.com&amp;usp=drive_fs" TargetMode="External"/><Relationship Id="rId852" Type="http://schemas.openxmlformats.org/officeDocument/2006/relationships/hyperlink" Target="https://drive.google.com/open?id=1ZPlbsPBKLjew5tW5Sub-7U_uNj8kG02Z&amp;authuser=ppmc.ccbandolin%40gmail.com&amp;usp=drive_fs" TargetMode="External"/><Relationship Id="rId1068" Type="http://schemas.openxmlformats.org/officeDocument/2006/relationships/hyperlink" Target="https://drive.google.com/open?id=1xo7iCJmJJBurK9lBLrfQoy5uLy-EX_bT&amp;usp=drive_fs" TargetMode="External"/><Relationship Id="rId284" Type="http://schemas.openxmlformats.org/officeDocument/2006/relationships/hyperlink" Target="https://drive.google.com/open?id=1640kXdnk5y5S5oFGKC9w0Z1IGxuJi-ra&amp;authuser=ppmc.ccbandolin%40gmail.com&amp;usp=drive_fs" TargetMode="External"/><Relationship Id="rId491" Type="http://schemas.openxmlformats.org/officeDocument/2006/relationships/hyperlink" Target="https://drive.google.com/open?id=13-2Oq-XZL1Ib5G9JUYv8JB6nCSAudOwz&amp;authuser=ppmc.ccbandolin%40gmail.com&amp;usp=drive_fs" TargetMode="External"/><Relationship Id="rId505" Type="http://schemas.openxmlformats.org/officeDocument/2006/relationships/hyperlink" Target="https://drive.google.com/open?id=13Hb137G0vOtlsZZ7L1654u2GL_D_fN7n&amp;authuser=ppmc.ccbandolin%40gmail.com&amp;usp=drive_fs" TargetMode="External"/><Relationship Id="rId712" Type="http://schemas.openxmlformats.org/officeDocument/2006/relationships/hyperlink" Target="https://drive.google.com/open?id=1RG93wD7_gCc74rlLl7KAZ2p9H4ryakY_&amp;authuser=ppmc.ccbandolin%40gmail.com&amp;usp=drive_fs" TargetMode="External"/><Relationship Id="rId1135" Type="http://schemas.openxmlformats.org/officeDocument/2006/relationships/hyperlink" Target="https://drive.google.com/open?id=1k-yCy7LTnuw_XzDHKIa4O1d5zGQK0Edv&amp;usp=drive_fs" TargetMode="External"/><Relationship Id="rId79" Type="http://schemas.openxmlformats.org/officeDocument/2006/relationships/hyperlink" Target="https://drive.google.com/open?id=1LPB_RB9G7CreS8VvDRB_RDLVLY72VcTp&amp;authuser=ppmc.ccbandolin%40gmail.com&amp;usp=drive_fs" TargetMode="External"/><Relationship Id="rId144" Type="http://schemas.openxmlformats.org/officeDocument/2006/relationships/hyperlink" Target="https://drive.google.com/open?id=18pS61a5zosoDplnB7dSc8iTM_3L9JlER&amp;authuser=ppmc.ccbandolin%40gmail.com&amp;usp=drive_fs" TargetMode="External"/><Relationship Id="rId589" Type="http://schemas.openxmlformats.org/officeDocument/2006/relationships/hyperlink" Target="https://drive.google.com/open?id=18ToyaUf5fQ_re1Ry-IE2wB1sJWvfR3AS&amp;authuser=ppmc.ccbandolin%40gmail.com&amp;usp=drive_fs" TargetMode="External"/><Relationship Id="rId796" Type="http://schemas.openxmlformats.org/officeDocument/2006/relationships/hyperlink" Target="https://drive.google.com/open?id=1Ls1Er5S_RorDGjeaDzUHn0E8XTsRZNWi&amp;authuser=ppmc.ccbandolin%40gmail.com&amp;usp=drive_fs" TargetMode="External"/><Relationship Id="rId1202" Type="http://schemas.openxmlformats.org/officeDocument/2006/relationships/hyperlink" Target="https://drive.google.com/open?id=15YRnQq0cJbgdY3sdLWZ1YpEzyrrc2AZk&amp;usp=drive_fs" TargetMode="External"/><Relationship Id="rId351" Type="http://schemas.openxmlformats.org/officeDocument/2006/relationships/hyperlink" Target="https://drive.google.com/open?id=1ZO0kp5xqQ0FtKDjvODAThxQfrba9LMXH&amp;authuser=ppmc.ccbandolin%40gmail.com&amp;usp=drive_fs" TargetMode="External"/><Relationship Id="rId449" Type="http://schemas.openxmlformats.org/officeDocument/2006/relationships/hyperlink" Target="https://drive.google.com/open?id=16J_xO9hx26ldHS7W8fEf0Klx-5r0wfCE&amp;authuser=ppmc.ccbandolin%40gmail.com&amp;usp=drive_fs" TargetMode="External"/><Relationship Id="rId656" Type="http://schemas.openxmlformats.org/officeDocument/2006/relationships/hyperlink" Target="https://drive.google.com/open?id=1Eq5jN34RB2Z8w6a5Td9uQE3Yv0H7V_EL&amp;authuser=ppmc.ccbandolin%40gmail.com&amp;usp=drive_fs" TargetMode="External"/><Relationship Id="rId863" Type="http://schemas.openxmlformats.org/officeDocument/2006/relationships/hyperlink" Target="https://drive.google.com/open?id=143GMX4VPLzwmCw27AtTs4_7PZgbjvOFH&amp;authuser=ppmc.ccbandolin%40gmail.com&amp;usp=drive_fs" TargetMode="External"/><Relationship Id="rId1079" Type="http://schemas.openxmlformats.org/officeDocument/2006/relationships/hyperlink" Target="https://drive.google.com/open?id=1j3sqZ-RqmfgLMooaEOvKxVjm_JRHkBy0&amp;usp=drive_fs" TargetMode="External"/><Relationship Id="rId211" Type="http://schemas.openxmlformats.org/officeDocument/2006/relationships/hyperlink" Target="https://drive.google.com/open?id=1MIecyx3zvYSvmSG-RtU6wOqDJ9q5yQZK&amp;authuser=ppmc.ccbandolin%40gmail.com&amp;usp=drive_fs" TargetMode="External"/><Relationship Id="rId295" Type="http://schemas.openxmlformats.org/officeDocument/2006/relationships/hyperlink" Target="https://drive.google.com/open?id=1Y_EQ8rd6024k-Wje4tKGvfA6SSSqKD5S&amp;authuser=ppmc.ccbandolin%40gmail.com&amp;usp=drive_fs" TargetMode="External"/><Relationship Id="rId309" Type="http://schemas.openxmlformats.org/officeDocument/2006/relationships/hyperlink" Target="https://drive.google.com/open?id=1406Xapu1aPfwZgbkMeqTZyLIUt48PcgY&amp;authuser=ppmc.ccbandolin%40gmail.com&amp;usp=drive_fs" TargetMode="External"/><Relationship Id="rId516" Type="http://schemas.openxmlformats.org/officeDocument/2006/relationships/hyperlink" Target="https://drive.google.com/open?id=1VPXh7tMrVhDNabV8BEnd_qCUOP0SAl1t&amp;authuser=ppmc.ccbandolin%40gmail.com&amp;usp=drive_fs" TargetMode="External"/><Relationship Id="rId1146" Type="http://schemas.openxmlformats.org/officeDocument/2006/relationships/hyperlink" Target="https://drive.google.com/open?id=1lVs8hzkyMcOvm1Xw1J8lE6SqjVVGYgkl&amp;usp=drive_fs" TargetMode="External"/><Relationship Id="rId723" Type="http://schemas.openxmlformats.org/officeDocument/2006/relationships/hyperlink" Target="https://drive.google.com/open?id=1R_QHQWPg0XZoCQqiGI15gO5-CuY3JHAH&amp;authuser=ppmc.ccbandolin%40gmail.com&amp;usp=drive_fs" TargetMode="External"/><Relationship Id="rId930" Type="http://schemas.openxmlformats.org/officeDocument/2006/relationships/hyperlink" Target="https://drive.google.com/open?id=1jaoXw2O4CwfalIT--9BNVYeGUgAwnOAH&amp;usp=drive_fs" TargetMode="External"/><Relationship Id="rId1006" Type="http://schemas.openxmlformats.org/officeDocument/2006/relationships/hyperlink" Target="https://drive.google.com/open?id=1YpTpoPIrs5Yi0iEEV5flOnQpObjsalhc&amp;authuser=ppmc.ccbandolin%40gmail.com&amp;usp=drive_fs" TargetMode="External"/><Relationship Id="rId155" Type="http://schemas.openxmlformats.org/officeDocument/2006/relationships/hyperlink" Target="https://drive.google.com/open?id=15dqgEWMItu1rpaaC64xvk2v1kAz38z81&amp;authuser=ppmc.ccbandolin%40gmail.com&amp;usp=drive_fs" TargetMode="External"/><Relationship Id="rId362" Type="http://schemas.openxmlformats.org/officeDocument/2006/relationships/hyperlink" Target="https://drive.google.com/open?id=1ZbA9rKghLTAwEJB4e-tt9FTfBaev3-nA&amp;authuser=ppmc.ccbandolin%40gmail.com&amp;usp=drive_fs" TargetMode="External"/><Relationship Id="rId1213" Type="http://schemas.openxmlformats.org/officeDocument/2006/relationships/hyperlink" Target="https://drive.google.com/open?id=1JCGLHFO8Tf3GAbBdDnndSPPDaTqY9Cff&amp;authuser=ppmc.ccbandolin%40gmail.com&amp;usp=drive_fs" TargetMode="External"/><Relationship Id="rId222" Type="http://schemas.openxmlformats.org/officeDocument/2006/relationships/hyperlink" Target="https://drive.google.com/open?id=1MLX1WOXxonY8zeUKrZ9VDYE2OmwHD8mq&amp;authuser=ppmc.ccbandolin%40gmail.com&amp;usp=drive_fs" TargetMode="External"/><Relationship Id="rId667" Type="http://schemas.openxmlformats.org/officeDocument/2006/relationships/hyperlink" Target="https://drive.google.com/open?id=1lAeEaJSupXt9G_Sh_Yb2bB7AyjPoDp2y&amp;authuser=ppmc.ccbandolin%40gmail.com&amp;usp=drive_fs" TargetMode="External"/><Relationship Id="rId874" Type="http://schemas.openxmlformats.org/officeDocument/2006/relationships/hyperlink" Target="https://drive.google.com/open?id=1SZIW4vyAyDRwrEzjUaUAnBAoC7JUuDpf&amp;authuser=ppmc.ccbandolin%40gmail.com&amp;usp=drive_fs" TargetMode="External"/><Relationship Id="rId17" Type="http://schemas.openxmlformats.org/officeDocument/2006/relationships/hyperlink" Target="https://drive.google.com/open?id=1JTUM-d09Dnqwg5DYB4w5kEWqgGh54y5X&amp;authuser=ppmc.ccbandolin%40gmail.com&amp;usp=drive_fs" TargetMode="External"/><Relationship Id="rId527" Type="http://schemas.openxmlformats.org/officeDocument/2006/relationships/hyperlink" Target="https://drive.google.com/open?id=1Ou8IRCvcsjIrQu8iPCfVZ3Giu9u6fBrO&amp;authuser=ppmc.ccbandolin%40gmail.com&amp;usp=drive_fs" TargetMode="External"/><Relationship Id="rId734" Type="http://schemas.openxmlformats.org/officeDocument/2006/relationships/hyperlink" Target="https://drive.google.com/open?id=13q5EDvTeJ8GtW7016R95N1s7U1UvgP0D&amp;authuser=ppmc.ccbandolin%40gmail.com&amp;usp=drive_fs" TargetMode="External"/><Relationship Id="rId941" Type="http://schemas.openxmlformats.org/officeDocument/2006/relationships/hyperlink" Target="https://drive.google.com/open?id=1Sd3-x-HB873Ld01kP8ApDpdktOXndUct&amp;authuser=ppmc.ccbandolin%40gmail.com&amp;usp=drive_fs" TargetMode="External"/><Relationship Id="rId1157" Type="http://schemas.openxmlformats.org/officeDocument/2006/relationships/hyperlink" Target="https://drive.google.com/open?id=149rq8kfp1Y3sescrIMB2k4UtDCDCdCN9&amp;usp=drive_fs" TargetMode="External"/><Relationship Id="rId70" Type="http://schemas.openxmlformats.org/officeDocument/2006/relationships/hyperlink" Target="https://drive.google.com/open?id=15Y59IONrJgk3NN6mjTP_Bv_uZSy_rq42&amp;authuser=ppmc.ccbandolin%40gmail.com&amp;usp=drive_fs" TargetMode="External"/><Relationship Id="rId166" Type="http://schemas.openxmlformats.org/officeDocument/2006/relationships/hyperlink" Target="https://drive.google.com/open?id=1LiiIIXGHU29uSk80LM20WrhP3N8JQGcO&amp;authuser=ppmc.ccbandolin%40gmail.com&amp;usp=drive_fs" TargetMode="External"/><Relationship Id="rId373" Type="http://schemas.openxmlformats.org/officeDocument/2006/relationships/hyperlink" Target="https://drive.google.com/open?id=1ZlMRQf-08Ikst-ZdiOK6H8e0hEX5C8RZ&amp;authuser=ppmc.ccbandolin%40gmail.com&amp;usp=drive_fs" TargetMode="External"/><Relationship Id="rId580" Type="http://schemas.openxmlformats.org/officeDocument/2006/relationships/hyperlink" Target="https://drive.google.com/open?id=1kp2EiXHdLfBrr_3Txe8srzeXFD2NpP2E&amp;authuser=ppmc.ccbandolin%40gmail.com&amp;usp=drive_fs" TargetMode="External"/><Relationship Id="rId801" Type="http://schemas.openxmlformats.org/officeDocument/2006/relationships/hyperlink" Target="https://drive.google.com/open?id=1Ls1Er5S_RorDGjeaDzUHn0E8XTsRZNWi&amp;authuser=ppmc.ccbandolin%40gmail.com&amp;usp=drive_fs" TargetMode="External"/><Relationship Id="rId1017" Type="http://schemas.openxmlformats.org/officeDocument/2006/relationships/hyperlink" Target="https://drive.google.com/open?id=1YLBY-EF9_bZcGSFjl8MARUCZeOjaqFUA&amp;authuser=ppmc.ccbandolin%40gmail.com&amp;usp=drive_fs" TargetMode="External"/><Relationship Id="rId1" Type="http://schemas.openxmlformats.org/officeDocument/2006/relationships/hyperlink" Target="https://drive.google.com/open?id=1JLrz_6i7P2TT0BEsrvojx3Gv2P6w54RK&amp;authuser=ppmc.ccbandolin%40gmail.com&amp;usp=drive_fs" TargetMode="External"/><Relationship Id="rId233" Type="http://schemas.openxmlformats.org/officeDocument/2006/relationships/hyperlink" Target="https://drive.google.com/open?id=1Mcb_d0WECHEtR-j45ATzgVDVg6vxNyft&amp;authuser=ppmc.ccbandolin%40gmail.com&amp;usp=drive_fs" TargetMode="External"/><Relationship Id="rId440" Type="http://schemas.openxmlformats.org/officeDocument/2006/relationships/hyperlink" Target="https://drive.google.com/open?id=11vRHbOB1qQkJZohG-aGfe10Ft51AGRf1&amp;authuser=ppmc.ccbandolin%40gmail.com&amp;usp=drive_fs" TargetMode="External"/><Relationship Id="rId678" Type="http://schemas.openxmlformats.org/officeDocument/2006/relationships/hyperlink" Target="https://drive.google.com/open?id=1kV2E-8VQL-CVP2uSyNdKj3broNFSEm6Q&amp;authuser=ppmc.ccbandolin%40gmail.com&amp;usp=drive_fs" TargetMode="External"/><Relationship Id="rId885" Type="http://schemas.openxmlformats.org/officeDocument/2006/relationships/hyperlink" Target="https://drive.google.com/open?id=1SZIW4vyAyDRwrEzjUaUAnBAoC7JUuDpf&amp;authuser=ppmc.ccbandolin%40gmail.com&amp;usp=drive_fs" TargetMode="External"/><Relationship Id="rId1070" Type="http://schemas.openxmlformats.org/officeDocument/2006/relationships/hyperlink" Target="https://drive.google.com/open?id=1gBTAXkZSy-xXcKIPPyEQ5c_qpE-6hSu0&amp;usp=drive_fs" TargetMode="External"/><Relationship Id="rId28" Type="http://schemas.openxmlformats.org/officeDocument/2006/relationships/hyperlink" Target="https://drive.google.com/open?id=1Jh8Nb1F9i6JQishORdznmcvzqgkb3RqO&amp;authuser=ppmc.ccbandolin%40gmail.com&amp;usp=drive_fs" TargetMode="External"/><Relationship Id="rId300" Type="http://schemas.openxmlformats.org/officeDocument/2006/relationships/hyperlink" Target="https://drive.google.com/open?id=1YfpSQvBQ9h0g0zFx6oZWZAg7MF1F8gh4&amp;authuser=ppmc.ccbandolin%40gmail.com&amp;usp=drive_fs" TargetMode="External"/><Relationship Id="rId538" Type="http://schemas.openxmlformats.org/officeDocument/2006/relationships/hyperlink" Target="https://drive.google.com/open?id=17ViuvwAFaVFJZOSbg8ywLCD3FdYgCjr9&amp;authuser=ppmc.ccbandolin%40gmail.com&amp;usp=drive_fs" TargetMode="External"/><Relationship Id="rId745" Type="http://schemas.openxmlformats.org/officeDocument/2006/relationships/hyperlink" Target="https://drive.google.com/open?id=13uNUfSxcAys37C51jrIy-Pzk0fUZVSOm&amp;authuser=ppmc.ccbandolin%40gmail.com&amp;usp=drive_fs" TargetMode="External"/><Relationship Id="rId952" Type="http://schemas.openxmlformats.org/officeDocument/2006/relationships/hyperlink" Target="https://drive.google.com/open?id=1TMlE4s4uRJkaIzYEhn3lJVgO69xWjfUj&amp;authuser=ppmc.ccbandolin%40gmail.com&amp;usp=drive_fs" TargetMode="External"/><Relationship Id="rId1168" Type="http://schemas.openxmlformats.org/officeDocument/2006/relationships/hyperlink" Target="https://drive.google.com/open?id=13ObCupJjKTCqgHNq9moxOF5ehuWbjZ2S&amp;usp=drive_fs" TargetMode="External"/><Relationship Id="rId81" Type="http://schemas.openxmlformats.org/officeDocument/2006/relationships/hyperlink" Target="https://drive.google.com/open?id=1MG8BtLPDbJ4H2PRn6JAnscS_3uGXl4gD&amp;authuser=ppmc.ccbandolin%40gmail.com&amp;usp=drive_fs" TargetMode="External"/><Relationship Id="rId177" Type="http://schemas.openxmlformats.org/officeDocument/2006/relationships/hyperlink" Target="https://drive.google.com/open?id=1Lo3EfA2PjunG70eIX3XCbB7l8kEIbZxL&amp;authuser=ppmc.ccbandolin%40gmail.com&amp;usp=drive_fs" TargetMode="External"/><Relationship Id="rId384" Type="http://schemas.openxmlformats.org/officeDocument/2006/relationships/hyperlink" Target="https://drive.google.com/open?id=1_4_pfRymRXIFAVnrb4FXa4iXh_KOxIsj&amp;authuser=ppmc.ccbandolin%40gmail.com&amp;usp=drive_fs" TargetMode="External"/><Relationship Id="rId591" Type="http://schemas.openxmlformats.org/officeDocument/2006/relationships/hyperlink" Target="https://drive.google.com/open?id=1kuQZsnmufCiv0BOXzPHUJg1_LRvGndWm&amp;authuser=ppmc.ccbandolin%40gmail.com&amp;usp=drive_fs" TargetMode="External"/><Relationship Id="rId605" Type="http://schemas.openxmlformats.org/officeDocument/2006/relationships/hyperlink" Target="https://drive.google.com/open?id=1G5F1w8pc6H7t3NPweP-0PYkxjyFvLaBI&amp;authuser=ppmc.ccbandolin%40gmail.com&amp;usp=drive_fs" TargetMode="External"/><Relationship Id="rId812" Type="http://schemas.openxmlformats.org/officeDocument/2006/relationships/hyperlink" Target="https://drive.google.com/file/d/1LrXfIIu4aINlHp_Lx7WFBScF85RN9bkR/view?usp=sharing" TargetMode="External"/><Relationship Id="rId1028" Type="http://schemas.openxmlformats.org/officeDocument/2006/relationships/hyperlink" Target="https://drive.google.com/open?id=1YWMyzClFl5fKhhjmP72OrJrJEMbA1w-x&amp;authuser=ppmc.ccbandolin%40gmail.com&amp;usp=drive_fs" TargetMode="External"/><Relationship Id="rId244" Type="http://schemas.openxmlformats.org/officeDocument/2006/relationships/hyperlink" Target="https://drive.google.com/open?id=1Mm5HRUkdAQh9uDk5h-A0G3_NPnVGF9vy&amp;authuser=ppmc.ccbandolin%40gmail.com&amp;usp=drive_fs" TargetMode="External"/><Relationship Id="rId689" Type="http://schemas.openxmlformats.org/officeDocument/2006/relationships/hyperlink" Target="https://drive.google.com/open?id=13obuE37T0Ig7D6Fg3P6SMoPIzENzS9St&amp;authuser=ppmc.ccbandolin%40gmail.com&amp;usp=drive_fs" TargetMode="External"/><Relationship Id="rId896" Type="http://schemas.openxmlformats.org/officeDocument/2006/relationships/hyperlink" Target="https://drive.google.com/open?id=1SZtWKBJ_mKcUCMFrRiGJVxr__gpBH0b-&amp;authuser=ppmc.ccbandolin%40gmail.com&amp;usp=drive_fs" TargetMode="External"/><Relationship Id="rId1081" Type="http://schemas.openxmlformats.org/officeDocument/2006/relationships/hyperlink" Target="https://drive.google.com/open?id=1tz3_ize8L8GCvqZNXBhWAL7CavVfro98&amp;usp=drive_fs" TargetMode="External"/><Relationship Id="rId39" Type="http://schemas.openxmlformats.org/officeDocument/2006/relationships/hyperlink" Target="https://drive.google.com/open?id=1JueAFN8_6mMaGX8qNqPaqSnpqefohgXO&amp;authuser=ppmc.ccbandolin%40gmail.com&amp;usp=drive_fs" TargetMode="External"/><Relationship Id="rId451" Type="http://schemas.openxmlformats.org/officeDocument/2006/relationships/hyperlink" Target="https://drive.google.com/open?id=125omLNIq0DzztYy2l1pB5AQ3ionwG7y2&amp;authuser=ppmc.ccbandolin%40gmail.com&amp;usp=drive_fs" TargetMode="External"/><Relationship Id="rId549" Type="http://schemas.openxmlformats.org/officeDocument/2006/relationships/hyperlink" Target="https://drive.google.com/open?id=1l_YUQmbdJXr21hJSS651gcSwtkMzutg1&amp;authuser=ppmc.ccbandolin%40gmail.com&amp;usp=drive_fs" TargetMode="External"/><Relationship Id="rId756" Type="http://schemas.openxmlformats.org/officeDocument/2006/relationships/hyperlink" Target="https://drive.google.com/open?id=1Kq6-w23nmFcIGDn0dvtGNRkggr7HVMHY&amp;authuser=ppmc.ccbandolin%40gmail.com&amp;usp=drive_fs" TargetMode="External"/><Relationship Id="rId1179" Type="http://schemas.openxmlformats.org/officeDocument/2006/relationships/hyperlink" Target="https://drive.google.com/open?id=12LUSIcW4dX5XZ773KMcvvG5P8DcVVT_5&amp;usp=drive_fs" TargetMode="External"/><Relationship Id="rId104" Type="http://schemas.openxmlformats.org/officeDocument/2006/relationships/hyperlink" Target="https://drive.google.com/open?id=1LRoqhjkFKZcosAaT2qBZdacdGp2jMa-o&amp;authuser=ppmc.ccbandolin%40gmail.com&amp;usp=drive_fs" TargetMode="External"/><Relationship Id="rId188" Type="http://schemas.openxmlformats.org/officeDocument/2006/relationships/hyperlink" Target="https://drive.google.com/open?id=1MAG70_CLsDOYFB-vImYJrui8Y9SjSqmc&amp;authuser=ppmc.ccbandolin%40gmail.com&amp;usp=drive_fs" TargetMode="External"/><Relationship Id="rId311" Type="http://schemas.openxmlformats.org/officeDocument/2006/relationships/hyperlink" Target="https://drive.google.com/open?id=1406Xapu1aPfwZgbkMeqTZyLIUt48PcgY&amp;authuser=ppmc.ccbandolin%40gmail.com&amp;usp=drive_fs" TargetMode="External"/><Relationship Id="rId395" Type="http://schemas.openxmlformats.org/officeDocument/2006/relationships/hyperlink" Target="https://drive.google.com/open?id=11-EDWGP0F1-uuNaOh5NiHPcLPD0wglZW&amp;authuser=ppmc.ccbandolin%40gmail.com&amp;usp=drive_fs" TargetMode="External"/><Relationship Id="rId409" Type="http://schemas.openxmlformats.org/officeDocument/2006/relationships/hyperlink" Target="https://drive.google.com/open?id=11C88zueMG2F7SO8nr6fAPDpLD2WmuYmR&amp;authuser=ppmc.ccbandolin%40gmail.com&amp;usp=drive_fs" TargetMode="External"/><Relationship Id="rId963" Type="http://schemas.openxmlformats.org/officeDocument/2006/relationships/hyperlink" Target="https://drive.google.com/open?id=1TcckuOc9f_czisnfluYIzd34TBOAd_VM&amp;authuser=ppmc.ccbandolin%40gmail.com&amp;usp=drive_fs" TargetMode="External"/><Relationship Id="rId1039" Type="http://schemas.openxmlformats.org/officeDocument/2006/relationships/hyperlink" Target="https://drive.google.com/open?id=1YWMyzClFl5fKhhjmP72OrJrJEMbA1w-x&amp;authuser=ppmc.ccbandolin%40gmail.com&amp;usp=drive_fs" TargetMode="External"/><Relationship Id="rId92" Type="http://schemas.openxmlformats.org/officeDocument/2006/relationships/hyperlink" Target="https://drive.google.com/open?id=1OO6huBIEtPyP9RQK7n7Da0Gy0eBR6oqX&amp;authuser=ppmc.ccbandolin%40gmail.com&amp;usp=drive_fs" TargetMode="External"/><Relationship Id="rId616" Type="http://schemas.openxmlformats.org/officeDocument/2006/relationships/hyperlink" Target="https://drive.google.com/file/d/1G6mitfhu3WyKakq14LY0FfANSn7VzfXl/view?usp=sharing" TargetMode="External"/><Relationship Id="rId823" Type="http://schemas.openxmlformats.org/officeDocument/2006/relationships/hyperlink" Target="https://drive.google.com/open?id=1Ra4sEQwTvERC5w9Ny9XvgAPJZHNvkSSU&amp;authuser=ppmc.ccbandolin%40gmail.com&amp;usp=drive_fs" TargetMode="External"/><Relationship Id="rId255" Type="http://schemas.openxmlformats.org/officeDocument/2006/relationships/hyperlink" Target="https://drive.google.com/open?id=15_VjAYEwBjE7tEVTero5IAhRJCB6BQmp&amp;authuser=ppmc.ccbandolin%40gmail.com&amp;usp=drive_fs" TargetMode="External"/><Relationship Id="rId462" Type="http://schemas.openxmlformats.org/officeDocument/2006/relationships/hyperlink" Target="https://drive.google.com/open?id=12KEgNmhWhkdOH5QKLK0-mVHTmI6jO4om&amp;authuser=ppmc.ccbandolin%40gmail.com&amp;usp=drive_fs" TargetMode="External"/><Relationship Id="rId1092" Type="http://schemas.openxmlformats.org/officeDocument/2006/relationships/hyperlink" Target="https://drive.google.com/open?id=1v-3wsXwuCydMqpK7BpIf7mtxiOmkgbJY&amp;usp=drive_fs" TargetMode="External"/><Relationship Id="rId1106" Type="http://schemas.openxmlformats.org/officeDocument/2006/relationships/hyperlink" Target="https://drive.google.com/open?id=1gkv2ac_yPEDjZWfLiNwyxamBBfCA5hxO&amp;usp=drive_fs" TargetMode="External"/><Relationship Id="rId115" Type="http://schemas.openxmlformats.org/officeDocument/2006/relationships/hyperlink" Target="https://drive.google.com/open?id=1LTxvpZ3AeI2GrMg5ue8_FMbvLaxT6o6v&amp;authuser=ppmc.ccbandolin%40gmail.com&amp;usp=drive_fs" TargetMode="External"/><Relationship Id="rId322" Type="http://schemas.openxmlformats.org/officeDocument/2006/relationships/hyperlink" Target="https://drive.google.com/open?id=1Yw-wf3GiwTC9uXjf5ePHnL1X2e1Q2pc-&amp;authuser=ppmc.ccbandolin%40gmail.com&amp;usp=drive_fs" TargetMode="External"/><Relationship Id="rId767" Type="http://schemas.openxmlformats.org/officeDocument/2006/relationships/hyperlink" Target="https://drive.google.com/open?id=1KxJfFhRely538phv_10Bj20bJgTcO5dX&amp;authuser=ppmc.ccbandolin%40gmail.com&amp;usp=drive_fs" TargetMode="External"/><Relationship Id="rId974" Type="http://schemas.openxmlformats.org/officeDocument/2006/relationships/hyperlink" Target="https://drive.google.com/open?id=1UEFmqgOk-19VnZloadbZXxor8DzC1TBK&amp;authuser=ppmc.ccbandolin%40gmail.com&amp;usp=drive_fs" TargetMode="External"/><Relationship Id="rId199" Type="http://schemas.openxmlformats.org/officeDocument/2006/relationships/hyperlink" Target="https://drive.google.com/open?id=1NpKUU59J2fMHoQ2YNFvFMkx-Src20anG&amp;authuser=ppmc.ccbandolin%40gmail.com&amp;usp=drive_fs" TargetMode="External"/><Relationship Id="rId627" Type="http://schemas.openxmlformats.org/officeDocument/2006/relationships/hyperlink" Target="https://drive.google.com/open?id=1EYGEBVKd5kP2f4_zGI0Ezk-uJHv60yQz&amp;authuser=ppmc.ccbandolin%40gmail.com&amp;usp=drive_fs" TargetMode="External"/><Relationship Id="rId834" Type="http://schemas.openxmlformats.org/officeDocument/2006/relationships/hyperlink" Target="https://drive.google.com/open?id=1iXtdv6h8to6Pa-TjITdw5NR8xjs1vPu1&amp;usp=drive_fs" TargetMode="External"/><Relationship Id="rId266" Type="http://schemas.openxmlformats.org/officeDocument/2006/relationships/hyperlink" Target="https://drive.google.com/open?id=16J_vMDRl0tgfrvbz8GVqGjqf1GzlXOCd&amp;authuser=ppmc.ccbandolin%40gmail.com&amp;usp=drive_fs" TargetMode="External"/><Relationship Id="rId473" Type="http://schemas.openxmlformats.org/officeDocument/2006/relationships/hyperlink" Target="https://drive.google.com/open?id=1c6G9z1_aGWFXbyBMPLUhq17Blbn7RMwg&amp;authuser=ppmc.ccbandolin%40gmail.com&amp;usp=drive_fs" TargetMode="External"/><Relationship Id="rId680" Type="http://schemas.openxmlformats.org/officeDocument/2006/relationships/hyperlink" Target="https://drive.google.com/open?id=16Atr5F_Jm-CwHmY32a9xbRNHNUTKoavI&amp;authuser=ppmc.ccbandolin%40gmail.com&amp;usp=drive_fs" TargetMode="External"/><Relationship Id="rId901" Type="http://schemas.openxmlformats.org/officeDocument/2006/relationships/hyperlink" Target="https://drive.google.com/open?id=1UU5Lq_MzDcDGmXTknOimpDvVEEmRDACg&amp;authuser=ppmc.ccbandolin%40gmail.com&amp;usp=drive_fs" TargetMode="External"/><Relationship Id="rId1117" Type="http://schemas.openxmlformats.org/officeDocument/2006/relationships/hyperlink" Target="https://drive.google.com/open?id=1h28uhQkdl08R70lHCxVAe2Rm6iHd6mKF&amp;usp=drive_fs" TargetMode="External"/><Relationship Id="rId30" Type="http://schemas.openxmlformats.org/officeDocument/2006/relationships/hyperlink" Target="https://drive.google.com/open?id=1HABecWZz97vawqQVWkjSwzKzcbzfUtI0&amp;authuser=ppmc.ccbandolin%40gmail.com&amp;usp=drive_fs" TargetMode="External"/><Relationship Id="rId126" Type="http://schemas.openxmlformats.org/officeDocument/2006/relationships/hyperlink" Target="https://drive.google.com/open?id=16Q-YkTc48U_XO9qjPfzoE7u2ygJ1vdRT&amp;authuser=ppmc.ccbandolin%40gmail.com&amp;usp=drive_fs" TargetMode="External"/><Relationship Id="rId333" Type="http://schemas.openxmlformats.org/officeDocument/2006/relationships/hyperlink" Target="https://drive.google.com/open?id=1ZBnqYBx_SIbI720YAdpflDYkJCE5StHC&amp;authuser=ppmc.ccbandolin%40gmail.com&amp;usp=drive_fs" TargetMode="External"/><Relationship Id="rId540" Type="http://schemas.openxmlformats.org/officeDocument/2006/relationships/hyperlink" Target="https://drive.google.com/open?id=1e_KKTzUdpO4WCE5ZxSfwCJMHEFjaZebz&amp;authuser=ppmc.ccbandolin%40gmail.com&amp;usp=drive_fs" TargetMode="External"/><Relationship Id="rId778" Type="http://schemas.openxmlformats.org/officeDocument/2006/relationships/hyperlink" Target="https://drive.google.com/open?id=1LBKyfS8f6ac88gc0OSz3b5vadPiC69Hn&amp;authuser=ppmc.ccbandolin%40gmail.com&amp;usp=drive_fs" TargetMode="External"/><Relationship Id="rId985" Type="http://schemas.openxmlformats.org/officeDocument/2006/relationships/hyperlink" Target="https://drive.google.com/open?id=1TLyLef222YD_e78rR11m1TDwHHQ6MIZg&amp;authuser=ppmc.ccbandolin%40gmail.com&amp;usp=drive_fs" TargetMode="External"/><Relationship Id="rId1170" Type="http://schemas.openxmlformats.org/officeDocument/2006/relationships/hyperlink" Target="https://drive.google.com/open?id=1Aub3NFzkeOhhh8kB6LQrbJddq1-ReJwP&amp;usp=drive_fs" TargetMode="External"/><Relationship Id="rId638" Type="http://schemas.openxmlformats.org/officeDocument/2006/relationships/hyperlink" Target="https://drive.google.com/open?id=1Dp2XtiemgCwjw85MT52YaoVyj2HByBI9&amp;authuser=ppmc.ccbandolin%40gmail.com&amp;usp=drive_fs" TargetMode="External"/><Relationship Id="rId845" Type="http://schemas.openxmlformats.org/officeDocument/2006/relationships/hyperlink" Target="https://drive.google.com/open?id=1ZMEKRKEJUhiUzTa-NDeIzipUWeG4r2YQ&amp;authuser=ppmc.ccbandolin%40gmail.com&amp;usp=drive_fs" TargetMode="External"/><Relationship Id="rId1030" Type="http://schemas.openxmlformats.org/officeDocument/2006/relationships/hyperlink" Target="https://drive.google.com/open?id=1YWg5zUwSwvQBYaiy5UZCj-EXDgOrrhvM&amp;authuser=ppmc.ccbandolin%40gmail.com&amp;usp=drive_fs" TargetMode="External"/><Relationship Id="rId277" Type="http://schemas.openxmlformats.org/officeDocument/2006/relationships/hyperlink" Target="https://drive.google.com/open?id=164kYYomgA-dBwgumi-EjJ4gNeW1fPe5S&amp;authuser=ppmc.ccbandolin%40gmail.com&amp;usp=drive_fs" TargetMode="External"/><Relationship Id="rId400" Type="http://schemas.openxmlformats.org/officeDocument/2006/relationships/hyperlink" Target="https://drive.google.com/open?id=113jYOtG4w2QtGIQQfRjgmRCJKNacKrGT&amp;authuser=ppmc.ccbandolin%40gmail.com&amp;usp=drive_fs" TargetMode="External"/><Relationship Id="rId484" Type="http://schemas.openxmlformats.org/officeDocument/2006/relationships/hyperlink" Target="https://drive.google.com/open?id=12hftlrq6Per66_R3Pyi8eNGlHUghMG0_&amp;authuser=ppmc.ccbandolin%40gmail.com&amp;usp=drive_fs" TargetMode="External"/><Relationship Id="rId705" Type="http://schemas.openxmlformats.org/officeDocument/2006/relationships/hyperlink" Target="https://drive.google.com/open?id=14S_KOeI9sMNBOkr7y52Q-jeJtwUxMSjV&amp;authuser=ppmc.ccbandolin%40gmail.com&amp;usp=drive_fs" TargetMode="External"/><Relationship Id="rId1128" Type="http://schemas.openxmlformats.org/officeDocument/2006/relationships/hyperlink" Target="https://drive.google.com/open?id=1hE7gAKcImmjW7CanGIXyPbG8Gr18zuNl&amp;usp=drive_fs" TargetMode="External"/><Relationship Id="rId137" Type="http://schemas.openxmlformats.org/officeDocument/2006/relationships/hyperlink" Target="https://drive.google.com/open?id=1LeAUoveJ58Qde-4Zav3rxyTfQJgOsIU3&amp;authuser=ppmc.ccbandolin%40gmail.com&amp;usp=drive_fs" TargetMode="External"/><Relationship Id="rId344" Type="http://schemas.openxmlformats.org/officeDocument/2006/relationships/hyperlink" Target="https://drive.google.com/open?id=1ZVVOY9gduN20qLA4vGVGEwiTnlTFQouK&amp;authuser=ppmc.ccbandolin%40gmail.com&amp;usp=drive_fs" TargetMode="External"/><Relationship Id="rId691" Type="http://schemas.openxmlformats.org/officeDocument/2006/relationships/hyperlink" Target="https://drive.google.com/open?id=16Bbvtzvc1nTNkR0WlkUKRiPkqyZ9AyXN&amp;authuser=ppmc.ccbandolin%40gmail.com&amp;usp=drive_fs" TargetMode="External"/><Relationship Id="rId789" Type="http://schemas.openxmlformats.org/officeDocument/2006/relationships/hyperlink" Target="https://drive.google.com/open?id=1LQLUMLnUKQX5qR3mZ4_I3tuI8aCap4gG&amp;authuser=ppmc.ccbandolin%40gmail.com&amp;usp=drive_fs" TargetMode="External"/><Relationship Id="rId912" Type="http://schemas.openxmlformats.org/officeDocument/2006/relationships/hyperlink" Target="https://drive.google.com/open?id=1UU5Lq_MzDcDGmXTknOimpDvVEEmRDACg&amp;authuser=ppmc.ccbandolin%40gmail.com&amp;usp=drive_fs" TargetMode="External"/><Relationship Id="rId996" Type="http://schemas.openxmlformats.org/officeDocument/2006/relationships/hyperlink" Target="https://drive.google.com/open?id=1YHBm3JMTc6V9t7ezOUKhuXQLQsx-a-17&amp;authuser=ppmc.ccbandolin%40gmail.com&amp;usp=drive_fs" TargetMode="External"/><Relationship Id="rId41" Type="http://schemas.openxmlformats.org/officeDocument/2006/relationships/hyperlink" Target="https://drive.google.com/open?id=1H4EgLe9lcSy4mvUxRuqhTQ8SkfglVn5T&amp;authuser=ppmc.ccbandolin%40gmail.com&amp;usp=drive_fs" TargetMode="External"/><Relationship Id="rId551" Type="http://schemas.openxmlformats.org/officeDocument/2006/relationships/hyperlink" Target="https://drive.google.com/file/d/1ikpB-Q5DF3elrcj9jZ6YOr-GYnazqVB4/view?usp=sharing" TargetMode="External"/><Relationship Id="rId649" Type="http://schemas.openxmlformats.org/officeDocument/2006/relationships/hyperlink" Target="https://drive.google.com/open?id=1DdsjUG8Nu2s_mvtBAPdenkxbmO727XRu&amp;authuser=ppmc.ccbandolin%40gmail.com&amp;usp=drive_fs" TargetMode="External"/><Relationship Id="rId856" Type="http://schemas.openxmlformats.org/officeDocument/2006/relationships/hyperlink" Target="https://drive.google.com/open?id=1S8LHeZHL4Udi1tZdqCGB8j1J_tURHetI&amp;authuser=ppmc.ccbandolin%40gmail.com&amp;usp=drive_fs" TargetMode="External"/><Relationship Id="rId1181" Type="http://schemas.openxmlformats.org/officeDocument/2006/relationships/hyperlink" Target="https://drive.google.com/open?id=12bPcxZJIT988ToK6UyyYretRXvBUFGeS&amp;usp=drive_fs" TargetMode="External"/><Relationship Id="rId190" Type="http://schemas.openxmlformats.org/officeDocument/2006/relationships/hyperlink" Target="https://drive.google.com/open?id=1Lz1Sqa4W9YITkIY8Px5yboK483RlTm6K&amp;authuser=ppmc.ccbandolin%40gmail.com&amp;usp=drive_fs" TargetMode="External"/><Relationship Id="rId204" Type="http://schemas.openxmlformats.org/officeDocument/2006/relationships/hyperlink" Target="https://drive.google.com/open?id=165f4IE_Q29wE_y7BVjsA6KgTIWFFP_-S&amp;authuser=ppmc.ccbandolin%40gmail.com&amp;usp=drive_fs" TargetMode="External"/><Relationship Id="rId288" Type="http://schemas.openxmlformats.org/officeDocument/2006/relationships/hyperlink" Target="https://drive.google.com/open?id=1YTDoTmwyr_1xid1WjpJ-7yQ3rv52AaAe&amp;authuser=ppmc.ccbandolin%40gmail.com&amp;usp=drive_fs" TargetMode="External"/><Relationship Id="rId411" Type="http://schemas.openxmlformats.org/officeDocument/2006/relationships/hyperlink" Target="https://drive.google.com/open?id=11Nm9R_Y_Y5lD6eY_BKSIrjlB5reVsGts&amp;authuser=ppmc.ccbandolin%40gmail.com&amp;usp=drive_fs" TargetMode="External"/><Relationship Id="rId509" Type="http://schemas.openxmlformats.org/officeDocument/2006/relationships/hyperlink" Target="https://drive.google.com/open?id=1sIDJSU4-m1ho-G781k_d2-mKT_7IJl23&amp;authuser=ppmc.ccbandolin%40gmail.com&amp;usp=drive_fs" TargetMode="External"/><Relationship Id="rId1041" Type="http://schemas.openxmlformats.org/officeDocument/2006/relationships/hyperlink" Target="https://drive.google.com/open?id=1Yc4COgx_dkiHsbotFq6LnYMDGdFe9evd&amp;authuser=ppmc.ccbandolin%40gmail.com&amp;usp=drive_fs" TargetMode="External"/><Relationship Id="rId1139" Type="http://schemas.openxmlformats.org/officeDocument/2006/relationships/hyperlink" Target="https://drive.google.com/open?id=1jjQeQ5BH61EdC2AscrESDlNDzJ7V0qHf&amp;usp=drive_fs" TargetMode="External"/><Relationship Id="rId495" Type="http://schemas.openxmlformats.org/officeDocument/2006/relationships/hyperlink" Target="https://drive.google.com/open?id=13-2Oq-XZL1Ib5G9JUYv8JB6nCSAudOwz&amp;authuser=ppmc.ccbandolin%40gmail.com&amp;usp=drive_fs" TargetMode="External"/><Relationship Id="rId716" Type="http://schemas.openxmlformats.org/officeDocument/2006/relationships/hyperlink" Target="https://drive.google.com/open?id=1RG93wD7_gCc74rlLl7KAZ2p9H4ryakY_&amp;authuser=ppmc.ccbandolin%40gmail.com&amp;usp=drive_fs" TargetMode="External"/><Relationship Id="rId923" Type="http://schemas.openxmlformats.org/officeDocument/2006/relationships/hyperlink" Target="https://drive.google.com/open?id=141SS73aCPERoRk-z1Ig8jLpreqmliT2t&amp;authuser=ppmc.ccbandolin%40gmail.com&amp;usp=drive_fs" TargetMode="External"/><Relationship Id="rId52" Type="http://schemas.openxmlformats.org/officeDocument/2006/relationships/hyperlink" Target="https://drive.google.com/open?id=1NscriuJNm1Twc3H68FjKtKD4_BTfKnyY&amp;authuser=ppmc.ccbandolin%40gmail.com&amp;usp=drive_fs" TargetMode="External"/><Relationship Id="rId148" Type="http://schemas.openxmlformats.org/officeDocument/2006/relationships/hyperlink" Target="https://drive.google.com/open?id=1LfDBxVRdiRhibF2yQ23H2uKqMVuQ6cVy&amp;authuser=ppmc.ccbandolin%40gmail.com&amp;usp=drive_fs" TargetMode="External"/><Relationship Id="rId355" Type="http://schemas.openxmlformats.org/officeDocument/2006/relationships/hyperlink" Target="https://drive.google.com/open?id=140P5r5ZeRBVqbNdFOoG8_j0WK8eDT5Gj&amp;authuser=ppmc.ccbandolin%40gmail.com&amp;usp=drive_fs" TargetMode="External"/><Relationship Id="rId562" Type="http://schemas.openxmlformats.org/officeDocument/2006/relationships/hyperlink" Target="https://drive.google.com/open?id=1i2ap8s0CCiuC3a2KBuJFfV0rvX63QLJu&amp;authuser=ppmc.ccbandolin%40gmail.com&amp;usp=drive_fs" TargetMode="External"/><Relationship Id="rId1192" Type="http://schemas.openxmlformats.org/officeDocument/2006/relationships/hyperlink" Target="https://drive.google.com/open?id=1yNCvNiTYj5ZvT8N4YEJ_0k7UhZECI_WK&amp;usp=drive_fs" TargetMode="External"/><Relationship Id="rId1206" Type="http://schemas.openxmlformats.org/officeDocument/2006/relationships/hyperlink" Target="https://drive.google.com/open?id=15ZrjiHYCFVSs3eMfcWHSv4ey1J_iEU2T&amp;usp=drive_fs" TargetMode="External"/><Relationship Id="rId215" Type="http://schemas.openxmlformats.org/officeDocument/2006/relationships/hyperlink" Target="https://drive.google.com/open?id=1Mh8roqOoLx8nyweu_V0NxqEfsztpgd--&amp;authuser=ppmc.ccbandolin%40gmail.com&amp;usp=drive_fs" TargetMode="External"/><Relationship Id="rId422" Type="http://schemas.openxmlformats.org/officeDocument/2006/relationships/hyperlink" Target="https://drive.google.com/open?id=11q_XdCpS0BuH6NtizHRjAQUNNZm9iDZH&amp;authuser=ppmc.ccbandolin%40gmail.com&amp;usp=drive_fs" TargetMode="External"/><Relationship Id="rId867" Type="http://schemas.openxmlformats.org/officeDocument/2006/relationships/hyperlink" Target="https://drive.google.com/open?id=1SZ-NG78Dya0NQuDW3ijDhpjzTXuoM-rH&amp;authuser=ppmc.ccbandolin%40gmail.com&amp;usp=drive_fs" TargetMode="External"/><Relationship Id="rId1052" Type="http://schemas.openxmlformats.org/officeDocument/2006/relationships/hyperlink" Target="https://drive.google.com/open?id=1lIJjcWliDtu-N1K4NdaC5bN7gSVMz6Oz&amp;usp=drive_fs" TargetMode="External"/><Relationship Id="rId299" Type="http://schemas.openxmlformats.org/officeDocument/2006/relationships/hyperlink" Target="https://drive.google.com/open?id=1YfpSQvBQ9h0g0zFx6oZWZAg7MF1F8gh4&amp;authuser=ppmc.ccbandolin%40gmail.com&amp;usp=drive_fs" TargetMode="External"/><Relationship Id="rId727" Type="http://schemas.openxmlformats.org/officeDocument/2006/relationships/hyperlink" Target="https://drive.google.com/open?id=1R_QHQWPg0XZoCQqiGI15gO5-CuY3JHAH&amp;authuser=ppmc.ccbandolin%40gmail.com&amp;usp=drive_fs" TargetMode="External"/><Relationship Id="rId934" Type="http://schemas.openxmlformats.org/officeDocument/2006/relationships/hyperlink" Target="https://drive.google.com/open?id=1Sma2E6Y7sYBzHYyAty8Jbym9pyh-pG10&amp;authuser=ppmc.ccbandolin%40gmail.com&amp;usp=drive_fs" TargetMode="External"/><Relationship Id="rId63" Type="http://schemas.openxmlformats.org/officeDocument/2006/relationships/hyperlink" Target="https://drive.google.com/open?id=1H277iJbqLKvnRfUvpq_zdCTqUHnFZSND&amp;authuser=ppmc.ccbandolin%40gmail.com&amp;usp=drive_fs" TargetMode="External"/><Relationship Id="rId159" Type="http://schemas.openxmlformats.org/officeDocument/2006/relationships/hyperlink" Target="https://drive.google.com/open?id=1NpKUU59J2fMHoQ2YNFvFMkx-Src20anG&amp;authuser=ppmc.ccbandolin%40gmail.com&amp;usp=drive_fs" TargetMode="External"/><Relationship Id="rId366" Type="http://schemas.openxmlformats.org/officeDocument/2006/relationships/hyperlink" Target="https://drive.google.com/open?id=1ZrtQwkVpafrm1BFCfpwjY35n6miIf5Ib&amp;authuser=ppmc.ccbandolin%40gmail.com&amp;usp=drive_fs" TargetMode="External"/><Relationship Id="rId573" Type="http://schemas.openxmlformats.org/officeDocument/2006/relationships/hyperlink" Target="https://drive.google.com/open?id=1ClrBdIXgkPtYd7wFNQPSRNqhz-bA4i7E&amp;authuser=ppmc.ccbandolin%40gmail.com&amp;usp=drive_fs" TargetMode="External"/><Relationship Id="rId780" Type="http://schemas.openxmlformats.org/officeDocument/2006/relationships/hyperlink" Target="https://drive.google.com/open?id=1LM0l48tCS9u1SmMTP3EjfPG_ME454ZmQ&amp;authuser=ppmc.ccbandolin%40gmail.com&amp;usp=drive_fs" TargetMode="External"/><Relationship Id="rId1217" Type="http://schemas.openxmlformats.org/officeDocument/2006/relationships/hyperlink" Target="https://drive.google.com/open?id=1JCGLHFO8Tf3GAbBdDnndSPPDaTqY9Cff&amp;authuser=ppmc.ccbandolin%40gmail.com&amp;usp=drive_fs" TargetMode="External"/><Relationship Id="rId226" Type="http://schemas.openxmlformats.org/officeDocument/2006/relationships/hyperlink" Target="https://drive.google.com/open?id=1O4WgXvWsyV6DRSONJE44BuPmjnnyk2E6&amp;authuser=ppmc.ccbandolin%40gmail.com&amp;usp=drive_fs" TargetMode="External"/><Relationship Id="rId433" Type="http://schemas.openxmlformats.org/officeDocument/2006/relationships/hyperlink" Target="https://drive.google.com/open?id=120QvNOLIVKyt9thOgatSfQUEPNLj36p7&amp;authuser=ppmc.ccbandolin%40gmail.com&amp;usp=drive_fs" TargetMode="External"/><Relationship Id="rId878" Type="http://schemas.openxmlformats.org/officeDocument/2006/relationships/hyperlink" Target="https://drive.google.com/open?id=1UU5Lq_MzDcDGmXTknOimpDvVEEmRDACg&amp;authuser=ppmc.ccbandolin%40gmail.com&amp;usp=drive_fs" TargetMode="External"/><Relationship Id="rId1063" Type="http://schemas.openxmlformats.org/officeDocument/2006/relationships/hyperlink" Target="https://drive.google.com/open?id=1gAo7ICm3cwwgYcOiJK3UBcxxs1yhW83z&amp;usp=drive_fs" TargetMode="External"/><Relationship Id="rId640" Type="http://schemas.openxmlformats.org/officeDocument/2006/relationships/hyperlink" Target="https://drive.google.com/open?id=1Dg8Uajejx8u4QXvLdks8CDjn1TKChUVq&amp;authuser=ppmc.ccbandolin%40gmail.com&amp;usp=drive_fs" TargetMode="External"/><Relationship Id="rId738" Type="http://schemas.openxmlformats.org/officeDocument/2006/relationships/hyperlink" Target="https://drive.google.com/open?id=13q5EDvTeJ8GtW7016R95N1s7U1UvgP0D&amp;authuser=ppmc.ccbandolin%40gmail.com&amp;usp=drive_fs" TargetMode="External"/><Relationship Id="rId945" Type="http://schemas.openxmlformats.org/officeDocument/2006/relationships/hyperlink" Target="https://drive.google.com/open?id=1TRKoVWy5-aH7azvTuXjaY6drdHa8Oh2K&amp;authuser=ppmc.ccbandolin%40gmail.com&amp;usp=drive_fs" TargetMode="External"/><Relationship Id="rId74" Type="http://schemas.openxmlformats.org/officeDocument/2006/relationships/hyperlink" Target="https://drive.google.com/open?id=1NvSNFwn9SAI3eW8eqw2iFoZ36zz_WFzp&amp;authuser=ppmc.ccbandolin%40gmail.com&amp;usp=drive_fs" TargetMode="External"/><Relationship Id="rId377" Type="http://schemas.openxmlformats.org/officeDocument/2006/relationships/hyperlink" Target="https://drive.google.com/open?id=1_IlHz8n5ezaCLvpTy_7TEbmNT1i2t4q4&amp;authuser=ppmc.ccbandolin%40gmail.com&amp;usp=drive_fs" TargetMode="External"/><Relationship Id="rId500" Type="http://schemas.openxmlformats.org/officeDocument/2006/relationships/hyperlink" Target="https://drive.google.com/open?id=13BEHoDtBwOD713Rf3M5_n8emvtl0sFuI&amp;authuser=ppmc.ccbandolin%40gmail.com&amp;usp=drive_fs" TargetMode="External"/><Relationship Id="rId584" Type="http://schemas.openxmlformats.org/officeDocument/2006/relationships/hyperlink" Target="https://drive.google.com/open?id=1kp2EiXHdLfBrr_3Txe8srzeXFD2NpP2E&amp;authuser=ppmc.ccbandolin%40gmail.com&amp;usp=drive_fs" TargetMode="External"/><Relationship Id="rId805" Type="http://schemas.openxmlformats.org/officeDocument/2006/relationships/hyperlink" Target="https://drive.google.com/open?id=1Li9Pps6-wRtCBg9AfbG7HqzLA-TvdMWC&amp;authuser=ppmc.ccbandolin%40gmail.com&amp;usp=drive_fs" TargetMode="External"/><Relationship Id="rId1130" Type="http://schemas.openxmlformats.org/officeDocument/2006/relationships/hyperlink" Target="https://drive.google.com/open?id=1j7Qw3tBJoCuB3fKBpYiaKLfNsa-6J3oT&amp;usp=drive_fs" TargetMode="External"/><Relationship Id="rId5" Type="http://schemas.openxmlformats.org/officeDocument/2006/relationships/hyperlink" Target="https://drive.google.com/open?id=1JLrz_6i7P2TT0BEsrvojx3Gv2P6w54RK&amp;authuser=ppmc.ccbandolin%40gmail.com&amp;usp=drive_fs" TargetMode="External"/><Relationship Id="rId237" Type="http://schemas.openxmlformats.org/officeDocument/2006/relationships/hyperlink" Target="https://drive.google.com/open?id=1O5Q3b05j06vvG2X_okNPzCQRMWr8_0Qc&amp;authuser=ppmc.ccbandolin%40gmail.com&amp;usp=drive_fs" TargetMode="External"/><Relationship Id="rId791" Type="http://schemas.openxmlformats.org/officeDocument/2006/relationships/hyperlink" Target="https://drive.google.com/open?id=1LapZ22hZbFUYQ_7Pr9clkuAdFqARsBeR&amp;authuser=ppmc.ccbandolin%40gmail.com&amp;usp=drive_fs" TargetMode="External"/><Relationship Id="rId889" Type="http://schemas.openxmlformats.org/officeDocument/2006/relationships/hyperlink" Target="https://drive.google.com/open?id=1UU5Lq_MzDcDGmXTknOimpDvVEEmRDACg&amp;authuser=ppmc.ccbandolin%40gmail.com&amp;usp=drive_fs" TargetMode="External"/><Relationship Id="rId1074" Type="http://schemas.openxmlformats.org/officeDocument/2006/relationships/hyperlink" Target="https://drive.google.com/open?id=1tuErTyN24OgRAf68c8N7H-rmIlh354T5&amp;usp=drive_fs" TargetMode="External"/><Relationship Id="rId444" Type="http://schemas.openxmlformats.org/officeDocument/2006/relationships/hyperlink" Target="https://drive.google.com/open?id=126752-o03q5NGWPzjrNGHt1I6byT92A0&amp;authuser=ppmc.ccbandolin%40gmail.com&amp;usp=drive_fs" TargetMode="External"/><Relationship Id="rId651" Type="http://schemas.openxmlformats.org/officeDocument/2006/relationships/hyperlink" Target="https://drive.google.com/open?id=1Da5Iv1fns2bsFI1uKhi4t9c52gmPM1rf&amp;authuser=ppmc.ccbandolin%40gmail.com&amp;usp=drive_fs" TargetMode="External"/><Relationship Id="rId749" Type="http://schemas.openxmlformats.org/officeDocument/2006/relationships/hyperlink" Target="https://drive.google.com/open?id=13uNUfSxcAys37C51jrIy-Pzk0fUZVSOm&amp;authuser=ppmc.ccbandolin%40gmail.com&amp;usp=drive_fs" TargetMode="External"/><Relationship Id="rId290" Type="http://schemas.openxmlformats.org/officeDocument/2006/relationships/hyperlink" Target="https://drive.google.com/open?id=1Y_EQ8rd6024k-Wje4tKGvfA6SSSqKD5S&amp;authuser=ppmc.ccbandolin%40gmail.com&amp;usp=drive_fs" TargetMode="External"/><Relationship Id="rId304" Type="http://schemas.openxmlformats.org/officeDocument/2006/relationships/hyperlink" Target="https://drive.google.com/open?id=16Jt5OYzhCkHHxuLcgqSTcQojqUeF4y1X&amp;authuser=ppmc.ccbandolin%40gmail.com&amp;usp=drive_fs" TargetMode="External"/><Relationship Id="rId388" Type="http://schemas.openxmlformats.org/officeDocument/2006/relationships/hyperlink" Target="https://drive.google.com/open?id=10qAmxny47Ay48JjoJ_3XneFnBav1J1kC&amp;authuser=ppmc.ccbandolin%40gmail.com&amp;usp=drive_fs" TargetMode="External"/><Relationship Id="rId511" Type="http://schemas.openxmlformats.org/officeDocument/2006/relationships/hyperlink" Target="https://drive.google.com/open?id=1dOsdLlBYxaIDLlr08TaQlrR2S7ltfJj0&amp;authuser=ppmc.ccbandolin%40gmail.com&amp;usp=drive_fs" TargetMode="External"/><Relationship Id="rId609" Type="http://schemas.openxmlformats.org/officeDocument/2006/relationships/hyperlink" Target="https://drive.google.com/open?id=1G70SNUHHy0HLCBrbo6dDZv5EJHrwwfrS&amp;authuser=ppmc.ccbandolin%40gmail.com&amp;usp=drive_fs" TargetMode="External"/><Relationship Id="rId956" Type="http://schemas.openxmlformats.org/officeDocument/2006/relationships/hyperlink" Target="https://drive.google.com/open?id=1U0gyZvK7oB6PvVBQ7G5VC20HcZdZusE4&amp;authuser=ppmc.ccbandolin%40gmail.com&amp;usp=drive_fs" TargetMode="External"/><Relationship Id="rId1141" Type="http://schemas.openxmlformats.org/officeDocument/2006/relationships/hyperlink" Target="https://drive.google.com/open?id=1jzbCjsaRZ3cY9SAZvGrhQZl4jdZN4oDY&amp;usp=drive_fs" TargetMode="External"/><Relationship Id="rId85" Type="http://schemas.openxmlformats.org/officeDocument/2006/relationships/hyperlink" Target="https://drive.google.com/open?id=1LPB_RB9G7CreS8VvDRB_RDLVLY72VcTp&amp;authuser=ppmc.ccbandolin%40gmail.com&amp;usp=drive_fs" TargetMode="External"/><Relationship Id="rId150" Type="http://schemas.openxmlformats.org/officeDocument/2006/relationships/hyperlink" Target="https://drive.google.com/open?id=1_kd8wJGdMX5vuq47EJrnlOQ3_2IVTYsr&amp;authuser=ppmc.ccbandolin%40gmail.com&amp;usp=drive_fs" TargetMode="External"/><Relationship Id="rId595" Type="http://schemas.openxmlformats.org/officeDocument/2006/relationships/hyperlink" Target="https://drive.google.com/open?id=1kuQZsnmufCiv0BOXzPHUJg1_LRvGndWm&amp;authuser=ppmc.ccbandolin%40gmail.com&amp;usp=drive_fs" TargetMode="External"/><Relationship Id="rId816" Type="http://schemas.openxmlformats.org/officeDocument/2006/relationships/hyperlink" Target="https://drive.google.com/open?id=1ZPlbsPBKLjew5tW5Sub-7U_uNj8kG02Z&amp;authuser=ppmc.ccbandolin%40gmail.com&amp;usp=drive_fs" TargetMode="External"/><Relationship Id="rId1001" Type="http://schemas.openxmlformats.org/officeDocument/2006/relationships/hyperlink" Target="https://drive.google.com/open?id=1YvkrvWEMG3jq-PgxvogLS8ov2VNLP8-9&amp;authuser=ppmc.ccbandolin%40gmail.com&amp;usp=drive_fs" TargetMode="External"/><Relationship Id="rId248" Type="http://schemas.openxmlformats.org/officeDocument/2006/relationships/hyperlink" Target="https://drive.google.com/open?id=1NrQLjrRMvkhqEBdruU3bMyQKZk3DaBXa&amp;authuser=ppmc.ccbandolin%40gmail.com&amp;usp=drive_fs" TargetMode="External"/><Relationship Id="rId455" Type="http://schemas.openxmlformats.org/officeDocument/2006/relationships/hyperlink" Target="https://drive.google.com/open?id=12SJoiR0EwC5FsCyRkZYuKhK3GB_GqHNL&amp;authuser=ppmc.ccbandolin%40gmail.com&amp;usp=drive_fs" TargetMode="External"/><Relationship Id="rId662" Type="http://schemas.openxmlformats.org/officeDocument/2006/relationships/hyperlink" Target="https://drive.google.com/open?id=1Eq5jN34RB2Z8w6a5Td9uQE3Yv0H7V_EL&amp;authuser=ppmc.ccbandolin%40gmail.com&amp;usp=drive_fs" TargetMode="External"/><Relationship Id="rId1085" Type="http://schemas.openxmlformats.org/officeDocument/2006/relationships/hyperlink" Target="https://drive.google.com/open?id=1unU7nBN7kZhCQHjcAT4pjpRtDXx4_An5&amp;usp=drive_fs" TargetMode="External"/><Relationship Id="rId12" Type="http://schemas.openxmlformats.org/officeDocument/2006/relationships/hyperlink" Target="https://drive.google.com/open?id=1JLrz_6i7P2TT0BEsrvojx3Gv2P6w54RK&amp;authuser=ppmc.ccbandolin%40gmail.com&amp;usp=drive_fs" TargetMode="External"/><Relationship Id="rId108" Type="http://schemas.openxmlformats.org/officeDocument/2006/relationships/hyperlink" Target="https://drive.google.com/open?id=1MG8BtLPDbJ4H2PRn6JAnscS_3uGXl4gD&amp;authuser=ppmc.ccbandolin%40gmail.com&amp;usp=drive_fs" TargetMode="External"/><Relationship Id="rId315" Type="http://schemas.openxmlformats.org/officeDocument/2006/relationships/hyperlink" Target="https://drive.google.com/open?id=16RjSG2ijjHqKnp9bAW8iiUhDhBzC13gB&amp;authuser=ppmc.ccbandolin%40gmail.com&amp;usp=drive_fs" TargetMode="External"/><Relationship Id="rId522" Type="http://schemas.openxmlformats.org/officeDocument/2006/relationships/hyperlink" Target="https://drive.google.com/open?id=13kPDstKQD5yB24h01OsFMcM-pBiTDsFQ&amp;authuser=ppmc.ccbandolin%40gmail.com&amp;usp=drive_fs" TargetMode="External"/><Relationship Id="rId967" Type="http://schemas.openxmlformats.org/officeDocument/2006/relationships/hyperlink" Target="https://drive.google.com/open?id=1UAtDP75o1dySm8eUloRZ30FXzfIxn970&amp;authuser=ppmc.ccbandolin%40gmail.com&amp;usp=drive_fs" TargetMode="External"/><Relationship Id="rId1152" Type="http://schemas.openxmlformats.org/officeDocument/2006/relationships/hyperlink" Target="https://drive.google.com/open?id=1llCnshEVSr4m9R77WoAAXUwC4s1DFj0B&amp;usp=drive_fs" TargetMode="External"/><Relationship Id="rId96" Type="http://schemas.openxmlformats.org/officeDocument/2006/relationships/hyperlink" Target="https://drive.google.com/open?id=1MG8BtLPDbJ4H2PRn6JAnscS_3uGXl4gD&amp;authuser=ppmc.ccbandolin%40gmail.com&amp;usp=drive_fs" TargetMode="External"/><Relationship Id="rId161" Type="http://schemas.openxmlformats.org/officeDocument/2006/relationships/hyperlink" Target="https://drive.google.com/open?id=1RJF7Csej8PhbaRwSWPyMmz5u93agRRlF&amp;authuser=ppmc.ccbandolin%40gmail.com&amp;usp=drive_fs" TargetMode="External"/><Relationship Id="rId399" Type="http://schemas.openxmlformats.org/officeDocument/2006/relationships/hyperlink" Target="https://drive.google.com/open?id=113jYOtG4w2QtGIQQfRjgmRCJKNacKrGT&amp;authuser=ppmc.ccbandolin%40gmail.com&amp;usp=drive_fs" TargetMode="External"/><Relationship Id="rId827" Type="http://schemas.openxmlformats.org/officeDocument/2006/relationships/hyperlink" Target="https://drive.google.com/open?id=141SS73aCPERoRk-z1Ig8jLpreqmliT2t&amp;authuser=ppmc.ccbandolin%40gmail.com&amp;usp=drive_fs" TargetMode="External"/><Relationship Id="rId1012" Type="http://schemas.openxmlformats.org/officeDocument/2006/relationships/hyperlink" Target="https://drive.google.com/open?id=1YV7m7XQkDHbNl523rXVmlfx1_fdrEe6n&amp;authuser=ppmc.ccbandolin%40gmail.com&amp;usp=drive_fs" TargetMode="External"/><Relationship Id="rId259" Type="http://schemas.openxmlformats.org/officeDocument/2006/relationships/hyperlink" Target="https://drive.google.com/open?id=16EuPltOKZ-agzm-xtDbU-5EWubB8envn&amp;authuser=ppmc.ccbandolin%40gmail.com&amp;usp=drive_fs" TargetMode="External"/><Relationship Id="rId466" Type="http://schemas.openxmlformats.org/officeDocument/2006/relationships/hyperlink" Target="https://drive.google.com/open?id=1cBYK-UaFr4__obXXZRDIRbc5fUteWfbD&amp;authuser=ppmc.ccbandolin%40gmail.com&amp;usp=drive_fs" TargetMode="External"/><Relationship Id="rId673" Type="http://schemas.openxmlformats.org/officeDocument/2006/relationships/hyperlink" Target="https://drive.google.com/open?id=1lAeEaJSupXt9G_Sh_Yb2bB7AyjPoDp2y&amp;authuser=ppmc.ccbandolin%40gmail.com&amp;usp=drive_fs" TargetMode="External"/><Relationship Id="rId880" Type="http://schemas.openxmlformats.org/officeDocument/2006/relationships/hyperlink" Target="https://drive.google.com/open?id=1SZIW4vyAyDRwrEzjUaUAnBAoC7JUuDpf&amp;authuser=ppmc.ccbandolin%40gmail.com&amp;usp=drive_fs" TargetMode="External"/><Relationship Id="rId1096" Type="http://schemas.openxmlformats.org/officeDocument/2006/relationships/hyperlink" Target="https://drive.google.com/open?id=1uWCO8fiifjzfpP3X8KDzUusI_ZwgI8-0&amp;usp=drive_fs" TargetMode="External"/><Relationship Id="rId23" Type="http://schemas.openxmlformats.org/officeDocument/2006/relationships/hyperlink" Target="https://drive.google.com/open?id=1JTUM-d09Dnqwg5DYB4w5kEWqgGh54y5X&amp;authuser=ppmc.ccbandolin%40gmail.com&amp;usp=drive_fs" TargetMode="External"/><Relationship Id="rId119" Type="http://schemas.openxmlformats.org/officeDocument/2006/relationships/hyperlink" Target="https://drive.google.com/open?id=15UqPti2tr4ERK67SXKCIaujBaUUcUmMs&amp;authuser=ppmc.ccbandolin%40gmail.com&amp;usp=drive_fs" TargetMode="External"/><Relationship Id="rId326" Type="http://schemas.openxmlformats.org/officeDocument/2006/relationships/hyperlink" Target="https://drive.google.com/open?id=162Z0WaK8t9LlUe81gSiKIIwyOEFIFAfW&amp;authuser=ppmc.ccbandolin%40gmail.com&amp;usp=drive_fs" TargetMode="External"/><Relationship Id="rId533" Type="http://schemas.openxmlformats.org/officeDocument/2006/relationships/hyperlink" Target="https://drive.google.com/open?id=1eWJ_bSthx-bFCJhviYO5hwSskB0_tCaQ&amp;authuser=ppmc.ccbandolin%40gmail.com&amp;usp=drive_fs" TargetMode="External"/><Relationship Id="rId978" Type="http://schemas.openxmlformats.org/officeDocument/2006/relationships/hyperlink" Target="https://drive.google.com/open?id=1TGeEEQPJtPIUe48EZsmz7ZD6MS8G3HgW&amp;authuser=ppmc.ccbandolin%40gmail.com&amp;usp=drive_fs" TargetMode="External"/><Relationship Id="rId1163" Type="http://schemas.openxmlformats.org/officeDocument/2006/relationships/hyperlink" Target="https://drive.google.com/open?id=1psbquBs1NJA6vNhJNAF4ijXky3zbDFh-&amp;usp=drive_fs" TargetMode="External"/><Relationship Id="rId740" Type="http://schemas.openxmlformats.org/officeDocument/2006/relationships/hyperlink" Target="https://drive.google.com/open?id=13uNUfSxcAys37C51jrIy-Pzk0fUZVSOm&amp;authuser=ppmc.ccbandolin%40gmail.com&amp;usp=drive_fs" TargetMode="External"/><Relationship Id="rId838" Type="http://schemas.openxmlformats.org/officeDocument/2006/relationships/hyperlink" Target="https://drive.google.com/open?id=1S0UFwBgvIE2kb99NWVzlE3K1m0cSzWIC&amp;authuser=ppmc.ccbandolin%40gmail.com&amp;usp=drive_fs" TargetMode="External"/><Relationship Id="rId1023" Type="http://schemas.openxmlformats.org/officeDocument/2006/relationships/hyperlink" Target="https://drive.google.com/open?id=1YjjjwfrKjGuPL6FXHUcjv-n8UJAsn2mW&amp;authuser=ppmc.ccbandolin%40gmail.com&amp;usp=drive_fs" TargetMode="External"/><Relationship Id="rId172" Type="http://schemas.openxmlformats.org/officeDocument/2006/relationships/hyperlink" Target="https://drive.google.com/open?id=1LiiIIXGHU29uSk80LM20WrhP3N8JQGcO&amp;authuser=ppmc.ccbandolin%40gmail.com&amp;usp=drive_fs" TargetMode="External"/><Relationship Id="rId477" Type="http://schemas.openxmlformats.org/officeDocument/2006/relationships/hyperlink" Target="https://drive.google.com/open?id=12sHM0-0FvnoZhPHXAPCjnINW919eweA6&amp;authuser=ppmc.ccbandolin%40gmail.com&amp;usp=drive_fs" TargetMode="External"/><Relationship Id="rId600" Type="http://schemas.openxmlformats.org/officeDocument/2006/relationships/hyperlink" Target="https://drive.google.com/open?id=1Fs-1Kmk_hCaFGmUFEHe0eQoULhh2viyg&amp;authuser=ppmc.ccbandolin%40gmail.com&amp;usp=drive_fs" TargetMode="External"/><Relationship Id="rId684" Type="http://schemas.openxmlformats.org/officeDocument/2006/relationships/hyperlink" Target="https://drive.google.com/open?id=1kV2E-8VQL-CVP2uSyNdKj3broNFSEm6Q&amp;authuser=ppmc.ccbandolin%40gmail.com&amp;usp=drive_fs" TargetMode="External"/><Relationship Id="rId337" Type="http://schemas.openxmlformats.org/officeDocument/2006/relationships/hyperlink" Target="https://drive.google.com/open?id=16DC8vsPme-N0bT3Byg2IZ3W-Bg8CGvAU&amp;authuser=ppmc.ccbandolin%40gmail.com&amp;usp=drive_fs" TargetMode="External"/><Relationship Id="rId891" Type="http://schemas.openxmlformats.org/officeDocument/2006/relationships/hyperlink" Target="https://drive.google.com/open?id=1SZtWKBJ_mKcUCMFrRiGJVxr__gpBH0b-&amp;authuser=ppmc.ccbandolin%40gmail.com&amp;usp=drive_fs" TargetMode="External"/><Relationship Id="rId905" Type="http://schemas.openxmlformats.org/officeDocument/2006/relationships/hyperlink" Target="https://drive.google.com/open?id=1ixmMlsqm6pZkJ-YXyMjfT4wS77FGDr85&amp;usp=drive_fs" TargetMode="External"/><Relationship Id="rId989" Type="http://schemas.openxmlformats.org/officeDocument/2006/relationships/hyperlink" Target="https://drive.google.com/open?id=1YKqjYWUGYSO5J7VuevIr8YhYJe9ehMTy&amp;authuser=ppmc.ccbandolin%40gmail.com&amp;usp=drive_fs" TargetMode="External"/><Relationship Id="rId34" Type="http://schemas.openxmlformats.org/officeDocument/2006/relationships/hyperlink" Target="https://drive.google.com/open?id=1Jh8Nb1F9i6JQishORdznmcvzqgkb3RqO&amp;authuser=ppmc.ccbandolin%40gmail.com&amp;usp=drive_fs" TargetMode="External"/><Relationship Id="rId544" Type="http://schemas.openxmlformats.org/officeDocument/2006/relationships/hyperlink" Target="https://drive.google.com/open?id=17muYvN3Kkbr4KfTKOCSabiR8fVygsaUl&amp;authuser=ppmc.ccbandolin%40gmail.com&amp;usp=drive_fs" TargetMode="External"/><Relationship Id="rId751" Type="http://schemas.openxmlformats.org/officeDocument/2006/relationships/hyperlink" Target="https://drive.google.com/open?id=1Kq6-w23nmFcIGDn0dvtGNRkggr7HVMHY&amp;authuser=ppmc.ccbandolin%40gmail.com&amp;usp=drive_fs" TargetMode="External"/><Relationship Id="rId849" Type="http://schemas.openxmlformats.org/officeDocument/2006/relationships/hyperlink" Target="https://drive.google.com/open?id=1S0UFwBgvIE2kb99NWVzlE3K1m0cSzWIC&amp;authuser=ppmc.ccbandolin%40gmail.com&amp;usp=drive_fs" TargetMode="External"/><Relationship Id="rId1174" Type="http://schemas.openxmlformats.org/officeDocument/2006/relationships/hyperlink" Target="https://drive.google.com/open?id=10ZZSz37TdVy4PL3Ro7Tdk-yJGr6Jtwvd&amp;usp=drive_fs" TargetMode="External"/><Relationship Id="rId183" Type="http://schemas.openxmlformats.org/officeDocument/2006/relationships/hyperlink" Target="https://drive.google.com/open?id=1Lo3EfA2PjunG70eIX3XCbB7l8kEIbZxL&amp;authuser=ppmc.ccbandolin%40gmail.com&amp;usp=drive_fs" TargetMode="External"/><Relationship Id="rId390" Type="http://schemas.openxmlformats.org/officeDocument/2006/relationships/hyperlink" Target="https://drive.google.com/open?id=10qAmxny47Ay48JjoJ_3XneFnBav1J1kC&amp;authuser=ppmc.ccbandolin%40gmail.com&amp;usp=drive_fs" TargetMode="External"/><Relationship Id="rId404" Type="http://schemas.openxmlformats.org/officeDocument/2006/relationships/hyperlink" Target="https://drive.google.com/open?id=16km0J_HBn01gWavhiYB6J7qA1sYkEF6V&amp;authuser=ppmc.ccbandolin%40gmail.com&amp;usp=drive_fs" TargetMode="External"/><Relationship Id="rId611" Type="http://schemas.openxmlformats.org/officeDocument/2006/relationships/hyperlink" Target="https://drive.google.com/open?id=1G70SNUHHy0HLCBrbo6dDZv5EJHrwwfrS&amp;authuser=ppmc.ccbandolin%40gmail.com&amp;usp=drive_fs" TargetMode="External"/><Relationship Id="rId1034" Type="http://schemas.openxmlformats.org/officeDocument/2006/relationships/hyperlink" Target="https://drive.google.com/open?id=1YjjjwfrKjGuPL6FXHUcjv-n8UJAsn2mW&amp;authuser=ppmc.ccbandolin%40gmail.com&amp;usp=drive_fs" TargetMode="External"/><Relationship Id="rId250" Type="http://schemas.openxmlformats.org/officeDocument/2006/relationships/hyperlink" Target="https://drive.google.com/open?id=1Mdc7bkWpLNg8QG-Ev9HEd8p6Do0u0LGK&amp;authuser=ppmc.ccbandolin%40gmail.com&amp;usp=drive_fs" TargetMode="External"/><Relationship Id="rId488" Type="http://schemas.openxmlformats.org/officeDocument/2006/relationships/hyperlink" Target="https://drive.google.com/open?id=130uqj43u2WSByzziOCWnR1RS9feuCMWU&amp;authuser=ppmc.ccbandolin%40gmail.com&amp;usp=drive_fs" TargetMode="External"/><Relationship Id="rId695" Type="http://schemas.openxmlformats.org/officeDocument/2006/relationships/hyperlink" Target="https://drive.google.com/open?id=13obuE37T0Ig7D6Fg3P6SMoPIzENzS9St&amp;authuser=ppmc.ccbandolin%40gmail.com&amp;usp=drive_fs" TargetMode="External"/><Relationship Id="rId709" Type="http://schemas.openxmlformats.org/officeDocument/2006/relationships/hyperlink" Target="https://drive.google.com/open?id=1_l_5LIGwjR8pfz86HSDgUBwql_ZiIEl6&amp;authuser=ppmc.ccbandolin%40gmail.com&amp;usp=drive_fs" TargetMode="External"/><Relationship Id="rId916" Type="http://schemas.openxmlformats.org/officeDocument/2006/relationships/hyperlink" Target="https://drive.google.com/open?id=1ScOEALTNjHCfOCGLnqTp6r0_LoTTe7eS&amp;authuser=ppmc.ccbandolin%40gmail.com&amp;usp=drive_fs" TargetMode="External"/><Relationship Id="rId1101" Type="http://schemas.openxmlformats.org/officeDocument/2006/relationships/hyperlink" Target="https://drive.google.com/open?id=1izY3THgBkhEhxvnJj0tewJqR1E-SW1rt&amp;usp=drive_fs" TargetMode="External"/><Relationship Id="rId45" Type="http://schemas.openxmlformats.org/officeDocument/2006/relationships/hyperlink" Target="https://drive.google.com/open?id=1JueAFN8_6mMaGX8qNqPaqSnpqefohgXO&amp;authuser=ppmc.ccbandolin%40gmail.com&amp;usp=drive_fs" TargetMode="External"/><Relationship Id="rId110" Type="http://schemas.openxmlformats.org/officeDocument/2006/relationships/hyperlink" Target="https://drive.google.com/open?id=1LTxvpZ3AeI2GrMg5ue8_FMbvLaxT6o6v&amp;authuser=ppmc.ccbandolin%40gmail.com&amp;usp=drive_fs" TargetMode="External"/><Relationship Id="rId348" Type="http://schemas.openxmlformats.org/officeDocument/2006/relationships/hyperlink" Target="https://drive.google.com/open?id=169y2mpAkX8xfkjQaN0BzvILZI4Tb2UyI&amp;authuser=ppmc.ccbandolin%40gmail.com&amp;usp=drive_fs" TargetMode="External"/><Relationship Id="rId555" Type="http://schemas.openxmlformats.org/officeDocument/2006/relationships/hyperlink" Target="https://drive.google.com/open?id=17cJFhNyOdmCKMEOYsXhKHngxnPPUc_iB&amp;authuser=ppmc.ccbandolin%40gmail.com&amp;usp=drive_fs" TargetMode="External"/><Relationship Id="rId762" Type="http://schemas.openxmlformats.org/officeDocument/2006/relationships/hyperlink" Target="https://drive.google.com/open?id=1L5_NdcFnjETTNUk1aEHya6k_T0dAxrcx&amp;authuser=ppmc.ccbandolin%40gmail.com&amp;usp=drive_fs" TargetMode="External"/><Relationship Id="rId1185" Type="http://schemas.openxmlformats.org/officeDocument/2006/relationships/hyperlink" Target="https://drive.google.com/open?id=13MbZrmZvPc3byci2LgHmg-gYGA0KTHfn&amp;usp=drive_fs" TargetMode="External"/><Relationship Id="rId194" Type="http://schemas.openxmlformats.org/officeDocument/2006/relationships/hyperlink" Target="https://drive.google.com/open?id=1KTwbl4cgB-E92ed1HYwRjDdrokuYz_sa&amp;authuser=ppmc.ccbandolin%40gmail.com&amp;usp=drive_fs" TargetMode="External"/><Relationship Id="rId208" Type="http://schemas.openxmlformats.org/officeDocument/2006/relationships/hyperlink" Target="https://drive.google.com/open?id=15fQLXjcRwcxZNyrLWRi_aA5dVIQok4W1&amp;authuser=ppmc.ccbandolin%40gmail.com&amp;usp=drive_fs" TargetMode="External"/><Relationship Id="rId415" Type="http://schemas.openxmlformats.org/officeDocument/2006/relationships/hyperlink" Target="https://drive.google.com/open?id=1AnZNXg0E7ohuijQKTJ4j25itz2VRfn-8&amp;authuser=ppmc.ccbandolin%40gmail.com&amp;usp=drive_fs" TargetMode="External"/><Relationship Id="rId622" Type="http://schemas.openxmlformats.org/officeDocument/2006/relationships/hyperlink" Target="https://drive.google.com/open?id=1EPq1ydFhXa6W2knF8OwbyRUNgnTDTwI_&amp;authuser=ppmc.ccbandolin%40gmail.com&amp;usp=drive_fs" TargetMode="External"/><Relationship Id="rId1045" Type="http://schemas.openxmlformats.org/officeDocument/2006/relationships/hyperlink" Target="https://drive.google.com/open?id=1lIJjcWliDtu-N1K4NdaC5bN7gSVMz6Oz&amp;usp=drive_fs" TargetMode="External"/><Relationship Id="rId261" Type="http://schemas.openxmlformats.org/officeDocument/2006/relationships/hyperlink" Target="https://drive.google.com/open?id=15b1agQcCcldALI7BpbLFvSAgZpYR0Jwz&amp;authuser=ppmc.ccbandolin%40gmail.com&amp;usp=drive_fs" TargetMode="External"/><Relationship Id="rId499" Type="http://schemas.openxmlformats.org/officeDocument/2006/relationships/hyperlink" Target="https://drive.google.com/open?id=13BEHoDtBwOD713Rf3M5_n8emvtl0sFuI&amp;authuser=ppmc.ccbandolin%40gmail.com&amp;usp=drive_fs" TargetMode="External"/><Relationship Id="rId927" Type="http://schemas.openxmlformats.org/officeDocument/2006/relationships/hyperlink" Target="https://drive.google.com/open?id=1S9ZZKse9b-Fp88DhPB9GQjuRrAaKc1MK&amp;authuser=ppmc.ccbandolin%40gmail.com&amp;usp=drive_fs" TargetMode="External"/><Relationship Id="rId1112" Type="http://schemas.openxmlformats.org/officeDocument/2006/relationships/hyperlink" Target="https://drive.google.com/open?id=14WuXXn9jGejEQ_DdaQAMXnet775MOANw&amp;usp=drive_fs" TargetMode="External"/><Relationship Id="rId56" Type="http://schemas.openxmlformats.org/officeDocument/2006/relationships/hyperlink" Target="https://drive.google.com/open?id=1JvIlFgd2SGqFUwGLJn03ayRkC3KB3kof&amp;authuser=ppmc.ccbandolin%40gmail.com&amp;usp=drive_fs" TargetMode="External"/><Relationship Id="rId359" Type="http://schemas.openxmlformats.org/officeDocument/2006/relationships/hyperlink" Target="https://drive.google.com/open?id=19JasLwKNx7biqTY6YTQA30-GOH2qnpdu&amp;authuser=ppmc.ccbandolin%40gmail.com&amp;usp=drive_fs" TargetMode="External"/><Relationship Id="rId566" Type="http://schemas.openxmlformats.org/officeDocument/2006/relationships/hyperlink" Target="https://drive.google.com/open?id=1CttWHiP94zv1rVvl8NguxfAY_ae-DPVk&amp;authuser=ppmc.ccbandolin%40gmail.com&amp;usp=drive_fs" TargetMode="External"/><Relationship Id="rId773" Type="http://schemas.openxmlformats.org/officeDocument/2006/relationships/hyperlink" Target="https://drive.google.com/open?id=1LIkA4M8W2MF-ZvjR5gBd6v_dTqQXNRkS&amp;authuser=ppmc.ccbandolin%40gmail.com&amp;usp=drive_fs" TargetMode="External"/><Relationship Id="rId1196" Type="http://schemas.openxmlformats.org/officeDocument/2006/relationships/hyperlink" Target="https://drive.google.com/open?id=14U4iJfFRr_IvFFxJkaROlz_p8W5bjceN&amp;usp=drive_fs" TargetMode="External"/><Relationship Id="rId121" Type="http://schemas.openxmlformats.org/officeDocument/2006/relationships/hyperlink" Target="https://drive.google.com/open?id=1NpKUU59J2fMHoQ2YNFvFMkx-Src20anG&amp;authuser=ppmc.ccbandolin%40gmail.com&amp;usp=drive_fs" TargetMode="External"/><Relationship Id="rId219" Type="http://schemas.openxmlformats.org/officeDocument/2006/relationships/hyperlink" Target="https://drive.google.com/open?id=1M01pTvZl1bFJhyvLdnAB_678e5k91cWp&amp;authuser=ppmc.ccbandolin%40gmail.com&amp;usp=drive_fs" TargetMode="External"/><Relationship Id="rId426" Type="http://schemas.openxmlformats.org/officeDocument/2006/relationships/hyperlink" Target="https://drive.google.com/open?id=16XOL7bh2TKfs9i3MPM0jLAP0pwa3C3_D&amp;authuser=ppmc.ccbandolin%40gmail.com&amp;usp=drive_fs" TargetMode="External"/><Relationship Id="rId633" Type="http://schemas.openxmlformats.org/officeDocument/2006/relationships/hyperlink" Target="https://drive.google.com/open?id=1DjOSdafZtYZ4dKkigD12MuXZDMGB9dlq&amp;authuser=ppmc.ccbandolin%40gmail.com&amp;usp=drive_fs" TargetMode="External"/><Relationship Id="rId980" Type="http://schemas.openxmlformats.org/officeDocument/2006/relationships/hyperlink" Target="https://drive.google.com/open?id=1TLyLef222YD_e78rR11m1TDwHHQ6MIZg&amp;authuser=ppmc.ccbandolin%40gmail.com&amp;usp=drive_fs" TargetMode="External"/><Relationship Id="rId1056" Type="http://schemas.openxmlformats.org/officeDocument/2006/relationships/hyperlink" Target="https://drive.google.com/open?id=1gGqK8TR0AS0o35QYJFVWekCkjozqvquS&amp;usp=drive_fs" TargetMode="External"/><Relationship Id="rId840" Type="http://schemas.openxmlformats.org/officeDocument/2006/relationships/hyperlink" Target="https://drive.google.com/open?id=1ZPlbsPBKLjew5tW5Sub-7U_uNj8kG02Z&amp;authuser=ppmc.ccbandolin%40gmail.com&amp;usp=drive_fs" TargetMode="External"/><Relationship Id="rId938" Type="http://schemas.openxmlformats.org/officeDocument/2006/relationships/hyperlink" Target="https://drive.google.com/open?id=1SkdI9F2f0HXQda-Q19M4rBFk2JJXZBL2&amp;authuser=ppmc.ccbandolin%40gmail.com&amp;usp=drive_fs" TargetMode="External"/><Relationship Id="rId67" Type="http://schemas.openxmlformats.org/officeDocument/2006/relationships/hyperlink" Target="https://drive.google.com/open?id=1K-emWuu9Su3FFqDljGtgxm91W01iMH9H&amp;authuser=ppmc.ccbandolin%40gmail.com&amp;usp=drive_fs" TargetMode="External"/><Relationship Id="rId272" Type="http://schemas.openxmlformats.org/officeDocument/2006/relationships/hyperlink" Target="https://drive.google.com/open?id=16LUEgVSfvul1hf8dxokBxIH2xg70vFBY&amp;authuser=ppmc.ccbandolin%40gmail.com&amp;usp=drive_fs" TargetMode="External"/><Relationship Id="rId577" Type="http://schemas.openxmlformats.org/officeDocument/2006/relationships/hyperlink" Target="https://drive.google.com/open?id=189gmp9-g_4hblVeN_5MmZ-ihZT8R5iY-&amp;authuser=ppmc.ccbandolin%40gmail.com&amp;usp=drive_fs" TargetMode="External"/><Relationship Id="rId700" Type="http://schemas.openxmlformats.org/officeDocument/2006/relationships/hyperlink" Target="https://drive.google.com/open?id=14S_KOeI9sMNBOkr7y52Q-jeJtwUxMSjV&amp;authuser=ppmc.ccbandolin%40gmail.com&amp;usp=drive_fs" TargetMode="External"/><Relationship Id="rId1123" Type="http://schemas.openxmlformats.org/officeDocument/2006/relationships/hyperlink" Target="https://drive.google.com/open?id=14U5LGRsL5BZfaOAuxDY8mnZ6BtHkn5Iu&amp;usp=drive_fs" TargetMode="External"/><Relationship Id="rId132" Type="http://schemas.openxmlformats.org/officeDocument/2006/relationships/hyperlink" Target="https://drive.google.com/open?id=18pS61a5zosoDplnB7dSc8iTM_3L9JlER&amp;authuser=ppmc.ccbandolin%40gmail.com&amp;usp=drive_fs" TargetMode="External"/><Relationship Id="rId784" Type="http://schemas.openxmlformats.org/officeDocument/2006/relationships/hyperlink" Target="https://drive.google.com/open?id=1LabPR78y8WMs11wkVbergsni0Sdw2SCF&amp;authuser=ppmc.ccbandolin%40gmail.com&amp;usp=drive_fs" TargetMode="External"/><Relationship Id="rId991" Type="http://schemas.openxmlformats.org/officeDocument/2006/relationships/hyperlink" Target="https://drive.google.com/open?id=1YHBm3JMTc6V9t7ezOUKhuXQLQsx-a-17&amp;authuser=ppmc.ccbandolin%40gmail.com&amp;usp=drive_fs" TargetMode="External"/><Relationship Id="rId1067" Type="http://schemas.openxmlformats.org/officeDocument/2006/relationships/hyperlink" Target="https://drive.google.com/open?id=1gS-qQtz8yG-cldSsK-busrNiyFv_pX6k&amp;usp=drive_fs" TargetMode="External"/><Relationship Id="rId437" Type="http://schemas.openxmlformats.org/officeDocument/2006/relationships/hyperlink" Target="https://drive.google.com/open?id=16d7kkE6EagUkGiGdG2mXsB-bKujbdFUW&amp;authuser=ppmc.ccbandolin%40gmail.com&amp;usp=drive_fs" TargetMode="External"/><Relationship Id="rId644" Type="http://schemas.openxmlformats.org/officeDocument/2006/relationships/hyperlink" Target="https://drive.google.com/open?id=1DaD7Rr612GMPNI3NOw6O3BzkYJVHk1xY&amp;authuser=ppmc.ccbandolin%40gmail.com&amp;usp=drive_fs" TargetMode="External"/><Relationship Id="rId851" Type="http://schemas.openxmlformats.org/officeDocument/2006/relationships/hyperlink" Target="https://drive.google.com/open?id=141SS73aCPERoRk-z1Ig8jLpreqmliT2t&amp;authuser=ppmc.ccbandolin%40gmail.com&amp;usp=drive_fs" TargetMode="External"/><Relationship Id="rId283" Type="http://schemas.openxmlformats.org/officeDocument/2006/relationships/hyperlink" Target="https://drive.google.com/open?id=16BLxvUG21E18X3sojGLBm6rDxDC0izZy&amp;authuser=ppmc.ccbandolin%40gmail.com&amp;usp=drive_fs" TargetMode="External"/><Relationship Id="rId490" Type="http://schemas.openxmlformats.org/officeDocument/2006/relationships/hyperlink" Target="https://drive.google.com/open?id=13-2Oq-XZL1Ib5G9JUYv8JB6nCSAudOwz&amp;authuser=ppmc.ccbandolin%40gmail.com&amp;usp=drive_fs" TargetMode="External"/><Relationship Id="rId504" Type="http://schemas.openxmlformats.org/officeDocument/2006/relationships/hyperlink" Target="https://drive.google.com/open?id=16grxaMhLNXKDslMxhYtoDGOANcUt3Cuo&amp;authuser=ppmc.ccbandolin%40gmail.com&amp;usp=drive_fs" TargetMode="External"/><Relationship Id="rId711" Type="http://schemas.openxmlformats.org/officeDocument/2006/relationships/hyperlink" Target="https://drive.google.com/open?id=1RG93wD7_gCc74rlLl7KAZ2p9H4ryakY_&amp;authuser=ppmc.ccbandolin%40gmail.com&amp;usp=drive_fs" TargetMode="External"/><Relationship Id="rId949" Type="http://schemas.openxmlformats.org/officeDocument/2006/relationships/hyperlink" Target="https://drive.google.com/open?id=1TZw_pV1HeczegsB2Af1GCcdYVJyAicas&amp;authuser=ppmc.ccbandolin%40gmail.com&amp;usp=drive_fs" TargetMode="External"/><Relationship Id="rId1134" Type="http://schemas.openxmlformats.org/officeDocument/2006/relationships/hyperlink" Target="https://drive.google.com/open?id=1y4LO3sqoqkn1vXTJQP4XSlHcPO_x116R&amp;usp=drive_fs" TargetMode="External"/><Relationship Id="rId78" Type="http://schemas.openxmlformats.org/officeDocument/2006/relationships/hyperlink" Target="https://drive.google.com/open?id=1LJUg7Pm4GSJDdwHhr15xPggc2pf1nm7A&amp;authuser=ppmc.ccbandolin%40gmail.com&amp;usp=drive_fs" TargetMode="External"/><Relationship Id="rId143" Type="http://schemas.openxmlformats.org/officeDocument/2006/relationships/hyperlink" Target="https://drive.google.com/open?id=1LfDBxVRdiRhibF2yQ23H2uKqMVuQ6cVy&amp;authuser=ppmc.ccbandolin%40gmail.com&amp;usp=drive_fs" TargetMode="External"/><Relationship Id="rId350" Type="http://schemas.openxmlformats.org/officeDocument/2006/relationships/hyperlink" Target="https://drive.google.com/open?id=1ZO0kp5xqQ0FtKDjvODAThxQfrba9LMXH&amp;authuser=ppmc.ccbandolin%40gmail.com&amp;usp=drive_fs" TargetMode="External"/><Relationship Id="rId588" Type="http://schemas.openxmlformats.org/officeDocument/2006/relationships/hyperlink" Target="https://drive.google.com/open?id=18ToyaUf5fQ_re1Ry-IE2wB1sJWvfR3AS&amp;authuser=ppmc.ccbandolin%40gmail.com&amp;usp=drive_fs" TargetMode="External"/><Relationship Id="rId795" Type="http://schemas.openxmlformats.org/officeDocument/2006/relationships/hyperlink" Target="https://drive.google.com/open?id=1Li9Pps6-wRtCBg9AfbG7HqzLA-TvdMWC&amp;authuser=ppmc.ccbandolin%40gmail.com&amp;usp=drive_fs" TargetMode="External"/><Relationship Id="rId809" Type="http://schemas.openxmlformats.org/officeDocument/2006/relationships/hyperlink" Target="https://drive.google.com/open?id=1ibeLx5-bvtfFQNw-YKfWm0oxrASu4pDY&amp;usp=drive_fs" TargetMode="External"/><Relationship Id="rId1201" Type="http://schemas.openxmlformats.org/officeDocument/2006/relationships/hyperlink" Target="https://drive.google.com/open?id=157FqLyyi-iOLiasyspns-62Oa06VMs_U&amp;usp=drive_fs" TargetMode="External"/><Relationship Id="rId9" Type="http://schemas.openxmlformats.org/officeDocument/2006/relationships/hyperlink" Target="https://drive.google.com/open?id=1JCGLHFO8Tf3GAbBdDnndSPPDaTqY9Cff&amp;authuser=ppmc.ccbandolin%40gmail.com&amp;usp=drive_fs" TargetMode="External"/><Relationship Id="rId210" Type="http://schemas.openxmlformats.org/officeDocument/2006/relationships/hyperlink" Target="https://drive.google.com/open?id=1MIecyx3zvYSvmSG-RtU6wOqDJ9q5yQZK&amp;authuser=ppmc.ccbandolin%40gmail.com&amp;usp=drive_fs" TargetMode="External"/><Relationship Id="rId448" Type="http://schemas.openxmlformats.org/officeDocument/2006/relationships/hyperlink" Target="https://drive.google.com/open?id=16J_xO9hx26ldHS7W8fEf0Klx-5r0wfCE&amp;authuser=ppmc.ccbandolin%40gmail.com&amp;usp=drive_fs" TargetMode="External"/><Relationship Id="rId655" Type="http://schemas.openxmlformats.org/officeDocument/2006/relationships/hyperlink" Target="https://drive.google.com/open?id=1ExjEUuxyIdImY_ocVnqjOawoQl-iqQbM&amp;authuser=ppmc.ccbandolin%40gmail.com&amp;usp=drive_fs" TargetMode="External"/><Relationship Id="rId862" Type="http://schemas.openxmlformats.org/officeDocument/2006/relationships/hyperlink" Target="https://drive.google.com/open?id=1SZ-NG78Dya0NQuDW3ijDhpjzTXuoM-rH&amp;authuser=ppmc.ccbandolin%40gmail.com&amp;usp=drive_fs" TargetMode="External"/><Relationship Id="rId1078" Type="http://schemas.openxmlformats.org/officeDocument/2006/relationships/hyperlink" Target="https://drive.google.com/open?id=1tqoCum8M2D__KmpmRH8yQpQg0OI6zxYR&amp;usp=drive_fs" TargetMode="External"/><Relationship Id="rId294" Type="http://schemas.openxmlformats.org/officeDocument/2006/relationships/hyperlink" Target="https://drive.google.com/open?id=1YOdwE-RV1mRbFz3I1WweelJVVUTNuves&amp;authuser=ppmc.ccbandolin%40gmail.com&amp;usp=drive_fs" TargetMode="External"/><Relationship Id="rId308" Type="http://schemas.openxmlformats.org/officeDocument/2006/relationships/hyperlink" Target="https://drive.google.com/open?id=1YkshjDM5jNL-cCkjKVTa5Mw8_cPwnBkk&amp;authuser=ppmc.ccbandolin%40gmail.com&amp;usp=drive_fs" TargetMode="External"/><Relationship Id="rId515" Type="http://schemas.openxmlformats.org/officeDocument/2006/relationships/hyperlink" Target="https://drive.google.com/open?id=1VPXh7tMrVhDNabV8BEnd_qCUOP0SAl1t&amp;authuser=ppmc.ccbandolin%40gmail.com&amp;usp=drive_fs" TargetMode="External"/><Relationship Id="rId722" Type="http://schemas.openxmlformats.org/officeDocument/2006/relationships/hyperlink" Target="https://drive.google.com/open?id=1R_QHQWPg0XZoCQqiGI15gO5-CuY3JHAH&amp;authuser=ppmc.ccbandolin%40gmail.com&amp;usp=drive_fs" TargetMode="External"/><Relationship Id="rId1145" Type="http://schemas.openxmlformats.org/officeDocument/2006/relationships/hyperlink" Target="https://drive.google.com/open?id=1jtQCzIgXVP9ShVl3oKfFQfR0UqfCwQC0&amp;usp=drive_fs" TargetMode="External"/><Relationship Id="rId89" Type="http://schemas.openxmlformats.org/officeDocument/2006/relationships/hyperlink" Target="https://drive.google.com/open?id=1LPB_RB9G7CreS8VvDRB_RDLVLY72VcTp&amp;authuser=ppmc.ccbandolin%40gmail.com&amp;usp=drive_fs" TargetMode="External"/><Relationship Id="rId154" Type="http://schemas.openxmlformats.org/officeDocument/2006/relationships/hyperlink" Target="https://drive.google.com/open?id=1LfDBxVRdiRhibF2yQ23H2uKqMVuQ6cVy&amp;authuser=ppmc.ccbandolin%40gmail.com&amp;usp=drive_fs" TargetMode="External"/><Relationship Id="rId361" Type="http://schemas.openxmlformats.org/officeDocument/2006/relationships/hyperlink" Target="https://drive.google.com/open?id=1ZbA9rKghLTAwEJB4e-tt9FTfBaev3-nA&amp;authuser=ppmc.ccbandolin%40gmail.com&amp;usp=drive_fs" TargetMode="External"/><Relationship Id="rId599" Type="http://schemas.openxmlformats.org/officeDocument/2006/relationships/hyperlink" Target="https://drive.google.com/open?id=1Fs-1Kmk_hCaFGmUFEHe0eQoULhh2viyg&amp;authuser=ppmc.ccbandolin%40gmail.com&amp;usp=drive_fs" TargetMode="External"/><Relationship Id="rId1005" Type="http://schemas.openxmlformats.org/officeDocument/2006/relationships/hyperlink" Target="https://drive.google.com/open?id=1iw_HgjnV_pwMfv901d9DDRFx7_yc_rtM&amp;usp=drive_fs" TargetMode="External"/><Relationship Id="rId1212" Type="http://schemas.openxmlformats.org/officeDocument/2006/relationships/hyperlink" Target="https://drive.google.com/open?id=1JCGLHFO8Tf3GAbBdDnndSPPDaTqY9Cff&amp;authuser=ppmc.ccbandolin%40gmail.com&amp;usp=drive_fs" TargetMode="External"/><Relationship Id="rId459" Type="http://schemas.openxmlformats.org/officeDocument/2006/relationships/hyperlink" Target="https://drive.google.com/open?id=1ArLEymM7WyZseAkwTXiPxMurlyc9R8RO&amp;authuser=ppmc.ccbandolin%40gmail.com&amp;usp=drive_fs" TargetMode="External"/><Relationship Id="rId666" Type="http://schemas.openxmlformats.org/officeDocument/2006/relationships/hyperlink" Target="https://drive.google.com/open?id=1lEvYbTO2cif2ug9ewLy-572Y0gVZy4O8&amp;authuser=ppmc.ccbandolin%40gmail.com&amp;usp=drive_fs" TargetMode="External"/><Relationship Id="rId873" Type="http://schemas.openxmlformats.org/officeDocument/2006/relationships/hyperlink" Target="https://drive.google.com/open?id=1SZ-NG78Dya0NQuDW3ijDhpjzTXuoM-rH&amp;authuser=ppmc.ccbandolin%40gmail.com&amp;usp=drive_fs" TargetMode="External"/><Relationship Id="rId1089" Type="http://schemas.openxmlformats.org/officeDocument/2006/relationships/hyperlink" Target="https://drive.google.com/open?id=1ub-pAArdAp5FPAz8mjIpzgt3ejK_l0Z5&amp;usp=drive_fs" TargetMode="External"/><Relationship Id="rId16" Type="http://schemas.openxmlformats.org/officeDocument/2006/relationships/hyperlink" Target="https://drive.google.com/open?id=1IVy7TMmx9U9WkylXWbrqopdGL1ioJe_X&amp;authuser=ppmc.ccbandolin%40gmail.com&amp;usp=drive_fs" TargetMode="External"/><Relationship Id="rId221" Type="http://schemas.openxmlformats.org/officeDocument/2006/relationships/hyperlink" Target="https://drive.google.com/open?id=1MLX1WOXxonY8zeUKrZ9VDYE2OmwHD8mq&amp;authuser=ppmc.ccbandolin%40gmail.com&amp;usp=drive_fs" TargetMode="External"/><Relationship Id="rId319" Type="http://schemas.openxmlformats.org/officeDocument/2006/relationships/hyperlink" Target="https://drive.google.com/open?id=1Yocii89k_gCB9rfU1MD1rtZqfUd1Berd&amp;authuser=ppmc.ccbandolin%40gmail.com&amp;usp=drive_fs" TargetMode="External"/><Relationship Id="rId526" Type="http://schemas.openxmlformats.org/officeDocument/2006/relationships/hyperlink" Target="https://drive.google.com/open?id=1Ou8IRCvcsjIrQu8iPCfVZ3Giu9u6fBrO&amp;authuser=ppmc.ccbandolin%40gmail.com&amp;usp=drive_fs" TargetMode="External"/><Relationship Id="rId1156" Type="http://schemas.openxmlformats.org/officeDocument/2006/relationships/hyperlink" Target="https://drive.google.com/open?id=1mSq6paLmVWr9fRZ9Uq43RH_IGv7QP70B&amp;usp=drive_fs" TargetMode="External"/><Relationship Id="rId733" Type="http://schemas.openxmlformats.org/officeDocument/2006/relationships/hyperlink" Target="https://drive.google.com/open?id=13q5EDvTeJ8GtW7016R95N1s7U1UvgP0D&amp;authuser=ppmc.ccbandolin%40gmail.com&amp;usp=drive_fs" TargetMode="External"/><Relationship Id="rId940" Type="http://schemas.openxmlformats.org/officeDocument/2006/relationships/hyperlink" Target="https://drive.google.com/open?id=1Sma2E6Y7sYBzHYyAty8Jbym9pyh-pG10&amp;authuser=ppmc.ccbandolin%40gmail.com&amp;usp=drive_fs" TargetMode="External"/><Relationship Id="rId1016" Type="http://schemas.openxmlformats.org/officeDocument/2006/relationships/hyperlink" Target="https://drive.google.com/open?id=1rZATPesOeMkn5UeWDwWnwa_Gu-wYJ98U&amp;usp=drive_fs" TargetMode="External"/><Relationship Id="rId165" Type="http://schemas.openxmlformats.org/officeDocument/2006/relationships/hyperlink" Target="https://drive.google.com/open?id=1MAG70_CLsDOYFB-vImYJrui8Y9SjSqmc&amp;authuser=ppmc.ccbandolin%40gmail.com&amp;usp=drive_fs" TargetMode="External"/><Relationship Id="rId372" Type="http://schemas.openxmlformats.org/officeDocument/2006/relationships/hyperlink" Target="https://drive.google.com/open?id=1ZlMRQf-08Ikst-ZdiOK6H8e0hEX5C8RZ&amp;authuser=ppmc.ccbandolin%40gmail.com&amp;usp=drive_fs" TargetMode="External"/><Relationship Id="rId677" Type="http://schemas.openxmlformats.org/officeDocument/2006/relationships/hyperlink" Target="https://drive.google.com/open?id=1_om1MGkJgc8scOioo4F2rXa-4qEmt3-k&amp;authuser=ppmc.ccbandolin%40gmail.com&amp;usp=drive_fs" TargetMode="External"/><Relationship Id="rId800" Type="http://schemas.openxmlformats.org/officeDocument/2006/relationships/hyperlink" Target="https://drive.google.com/open?id=1LbEu0DCbb-pM96VKiz4mik7gWmlKYHXP&amp;authuser=ppmc.ccbandolin%40gmail.com&amp;usp=drive_fs" TargetMode="External"/><Relationship Id="rId232" Type="http://schemas.openxmlformats.org/officeDocument/2006/relationships/hyperlink" Target="https://drive.google.com/open?id=1Mcb_d0WECHEtR-j45ATzgVDVg6vxNyft&amp;authuser=ppmc.ccbandolin%40gmail.com&amp;usp=drive_fs" TargetMode="External"/><Relationship Id="rId884" Type="http://schemas.openxmlformats.org/officeDocument/2006/relationships/hyperlink" Target="https://drive.google.com/open?id=1SZIW4vyAyDRwrEzjUaUAnBAoC7JUuDpf&amp;authuser=ppmc.ccbandolin%40gmail.com&amp;usp=drive_fs" TargetMode="External"/><Relationship Id="rId27" Type="http://schemas.openxmlformats.org/officeDocument/2006/relationships/hyperlink" Target="https://drive.google.com/open?id=1NqCCUhfdChezlsFE_kG-9bAHY-8TiiFy&amp;authuser=ppmc.ccbandolin%40gmail.com&amp;usp=drive_fs" TargetMode="External"/><Relationship Id="rId537" Type="http://schemas.openxmlformats.org/officeDocument/2006/relationships/hyperlink" Target="https://drive.google.com/open?id=17ViuvwAFaVFJZOSbg8ywLCD3FdYgCjr9&amp;authuser=ppmc.ccbandolin%40gmail.com&amp;usp=drive_fs" TargetMode="External"/><Relationship Id="rId744" Type="http://schemas.openxmlformats.org/officeDocument/2006/relationships/hyperlink" Target="https://drive.google.com/open?id=13uNUfSxcAys37C51jrIy-Pzk0fUZVSOm&amp;authuser=ppmc.ccbandolin%40gmail.com&amp;usp=drive_fs" TargetMode="External"/><Relationship Id="rId951" Type="http://schemas.openxmlformats.org/officeDocument/2006/relationships/hyperlink" Target="https://drive.google.com/open?id=1rTQws3EKSLJe1gqA8z8PkUARyMpsFP8X&amp;authuser=ppmc.ccbandolin%40gmail.com&amp;usp=drive_fs" TargetMode="External"/><Relationship Id="rId1167" Type="http://schemas.openxmlformats.org/officeDocument/2006/relationships/hyperlink" Target="https://drive.google.com/open?id=1AQ9WcvgqsI7oI2mekGUWoWocSBpOiU9K&amp;usp=drive_fs" TargetMode="External"/><Relationship Id="rId80" Type="http://schemas.openxmlformats.org/officeDocument/2006/relationships/hyperlink" Target="https://drive.google.com/open?id=18iJsiB6e1Y99gE1HBnQr6iFv8s59IXv1&amp;authuser=ppmc.ccbandolin%40gmail.com&amp;usp=drive_fs" TargetMode="External"/><Relationship Id="rId176" Type="http://schemas.openxmlformats.org/officeDocument/2006/relationships/hyperlink" Target="https://drive.google.com/open?id=1MAG70_CLsDOYFB-vImYJrui8Y9SjSqmc&amp;authuser=ppmc.ccbandolin%40gmail.com&amp;usp=drive_fs" TargetMode="External"/><Relationship Id="rId383" Type="http://schemas.openxmlformats.org/officeDocument/2006/relationships/hyperlink" Target="https://drive.google.com/open?id=1_75bVEKHGsHnhoaHF2GcNQx9h9eSpiEr&amp;authuser=ppmc.ccbandolin%40gmail.com&amp;usp=drive_fs" TargetMode="External"/><Relationship Id="rId590" Type="http://schemas.openxmlformats.org/officeDocument/2006/relationships/hyperlink" Target="https://drive.google.com/open?id=1kuQZsnmufCiv0BOXzPHUJg1_LRvGndWm&amp;authuser=ppmc.ccbandolin%40gmail.com&amp;usp=drive_fs" TargetMode="External"/><Relationship Id="rId604" Type="http://schemas.openxmlformats.org/officeDocument/2006/relationships/hyperlink" Target="https://drive.google.com/open?id=1CT2_G8BRwWlhf-RUzMAspS9a6aqNfW_h&amp;authuser=ppmc.ccbandolin%40gmail.com&amp;usp=drive_fs" TargetMode="External"/><Relationship Id="rId811" Type="http://schemas.openxmlformats.org/officeDocument/2006/relationships/hyperlink" Target="https://drive.google.com/open?id=1LbEu0DCbb-pM96VKiz4mik7gWmlKYHXP&amp;authuser=ppmc.ccbandolin%40gmail.com&amp;usp=drive_fs" TargetMode="External"/><Relationship Id="rId1027" Type="http://schemas.openxmlformats.org/officeDocument/2006/relationships/hyperlink" Target="https://drive.google.com/open?id=14RVrsFb6gyioum965RHSKEF8NjlCvBo8&amp;usp=drive_fs" TargetMode="External"/><Relationship Id="rId243" Type="http://schemas.openxmlformats.org/officeDocument/2006/relationships/hyperlink" Target="https://drive.google.com/open?id=1Mm5HRUkdAQh9uDk5h-A0G3_NPnVGF9vy&amp;authuser=ppmc.ccbandolin%40gmail.com&amp;usp=drive_fs" TargetMode="External"/><Relationship Id="rId450" Type="http://schemas.openxmlformats.org/officeDocument/2006/relationships/hyperlink" Target="https://drive.google.com/open?id=12JJ_T06nFD4thqGSzToadjaTrzrjGTZY&amp;authuser=ppmc.ccbandolin%40gmail.com&amp;usp=drive_fs" TargetMode="External"/><Relationship Id="rId688" Type="http://schemas.openxmlformats.org/officeDocument/2006/relationships/hyperlink" Target="https://drive.google.com/open?id=1K2DzZEEDIF7XglSVQ6FOYpDTByF-qPWd&amp;authuser=ppmc.ccbandolin%40gmail.com&amp;usp=drive_fs" TargetMode="External"/><Relationship Id="rId895" Type="http://schemas.openxmlformats.org/officeDocument/2006/relationships/hyperlink" Target="https://drive.google.com/open?id=1SIH5ZKnkNzduuJUzgXgGvqxGxVvvhQDu&amp;authuser=ppmc.ccbandolin%40gmail.com&amp;usp=drive_fs" TargetMode="External"/><Relationship Id="rId909" Type="http://schemas.openxmlformats.org/officeDocument/2006/relationships/hyperlink" Target="https://drive.google.com/open?id=1Y7qed_8UNR1mn9yUddn9b1dTW8hm523e&amp;authuser=ppmc.ccbandolin%40gmail.com&amp;usp=drive_fs" TargetMode="External"/><Relationship Id="rId1080" Type="http://schemas.openxmlformats.org/officeDocument/2006/relationships/hyperlink" Target="https://drive.google.com/open?id=1j3sqZ-RqmfgLMooaEOvKxVjm_JRHkBy0&amp;usp=drive_fs" TargetMode="External"/><Relationship Id="rId38" Type="http://schemas.openxmlformats.org/officeDocument/2006/relationships/hyperlink" Target="https://drive.google.com/open?id=1K4dH1oBqKVo5yHVmJAJJVn5i_lEJ1_TG&amp;authuser=ppmc.ccbandolin%40gmail.com&amp;usp=drive_fs" TargetMode="External"/><Relationship Id="rId103" Type="http://schemas.openxmlformats.org/officeDocument/2006/relationships/hyperlink" Target="https://drive.google.com/open?id=1LRoqhjkFKZcosAaT2qBZdacdGp2jMa-o&amp;authuser=ppmc.ccbandolin%40gmail.com&amp;usp=drive_fs" TargetMode="External"/><Relationship Id="rId310" Type="http://schemas.openxmlformats.org/officeDocument/2006/relationships/hyperlink" Target="https://drive.google.com/open?id=1406Xapu1aPfwZgbkMeqTZyLIUt48PcgY&amp;authuser=ppmc.ccbandolin%40gmail.com&amp;usp=drive_fs" TargetMode="External"/><Relationship Id="rId548" Type="http://schemas.openxmlformats.org/officeDocument/2006/relationships/hyperlink" Target="https://drive.google.com/open?id=1l_YUQmbdJXr21hJSS651gcSwtkMzutg1&amp;authuser=ppmc.ccbandolin%40gmail.com&amp;usp=drive_fs" TargetMode="External"/><Relationship Id="rId755" Type="http://schemas.openxmlformats.org/officeDocument/2006/relationships/hyperlink" Target="https://drive.google.com/open?id=1Kq6-w23nmFcIGDn0dvtGNRkggr7HVMHY&amp;authuser=ppmc.ccbandolin%40gmail.com&amp;usp=drive_fs" TargetMode="External"/><Relationship Id="rId962" Type="http://schemas.openxmlformats.org/officeDocument/2006/relationships/hyperlink" Target="https://drive.google.com/open?id=1ZFFCamDgvlO3ekTQLqQvzSLeftpjvy64&amp;authuser=ppmc.ccbandolin%40gmail.com&amp;usp=drive_fs" TargetMode="External"/><Relationship Id="rId1178" Type="http://schemas.openxmlformats.org/officeDocument/2006/relationships/hyperlink" Target="https://drive.google.com/open?id=13LLJbKsJfjrjAR_upy0L3Vgy8NE473pp&amp;usp=drive_fs" TargetMode="External"/><Relationship Id="rId91" Type="http://schemas.openxmlformats.org/officeDocument/2006/relationships/hyperlink" Target="https://drive.google.com/open?id=1OO6huBIEtPyP9RQK7n7Da0Gy0eBR6oqX&amp;authuser=ppmc.ccbandolin%40gmail.com&amp;usp=drive_fs" TargetMode="External"/><Relationship Id="rId187" Type="http://schemas.openxmlformats.org/officeDocument/2006/relationships/hyperlink" Target="https://drive.google.com/open?id=1MAG70_CLsDOYFB-vImYJrui8Y9SjSqmc&amp;authuser=ppmc.ccbandolin%40gmail.com&amp;usp=drive_fs" TargetMode="External"/><Relationship Id="rId394" Type="http://schemas.openxmlformats.org/officeDocument/2006/relationships/hyperlink" Target="https://drive.google.com/open?id=1BY4KDEiVlKmMBRdL2ftdPIFG7d4eijh0&amp;authuser=ppmc.ccbandolin%40gmail.com&amp;usp=drive_fs" TargetMode="External"/><Relationship Id="rId408" Type="http://schemas.openxmlformats.org/officeDocument/2006/relationships/hyperlink" Target="https://drive.google.com/open?id=1110mCfuroUfkxSOXyBlAdoQIvJeKTBxX&amp;authuser=ppmc.ccbandolin%40gmail.com&amp;usp=drive_fs" TargetMode="External"/><Relationship Id="rId615" Type="http://schemas.openxmlformats.org/officeDocument/2006/relationships/hyperlink" Target="https://drive.google.com/open?id=1oB26QpAM5Xp1YBSgCHW9JHz4__A9Qh_v&amp;authuser=ppmc.ccbandolin%40gmail.com&amp;usp=drive_fs" TargetMode="External"/><Relationship Id="rId822" Type="http://schemas.openxmlformats.org/officeDocument/2006/relationships/hyperlink" Target="https://drive.google.com/open?id=1ZISuDKPsIaiaWNDvU_3eBFk-u6HNQzqH&amp;authuser=ppmc.ccbandolin%40gmail.com&amp;usp=drive_fs" TargetMode="External"/><Relationship Id="rId1038" Type="http://schemas.openxmlformats.org/officeDocument/2006/relationships/hyperlink" Target="https://drive.google.com/open?id=14ZCBVfl1C2_QiuFF2ODWDZIwbS70Yhgc&amp;usp=drive_fs" TargetMode="External"/><Relationship Id="rId254" Type="http://schemas.openxmlformats.org/officeDocument/2006/relationships/hyperlink" Target="https://drive.google.com/open?id=15_VjAYEwBjE7tEVTero5IAhRJCB6BQmp&amp;authuser=ppmc.ccbandolin%40gmail.com&amp;usp=drive_fs" TargetMode="External"/><Relationship Id="rId699" Type="http://schemas.openxmlformats.org/officeDocument/2006/relationships/hyperlink" Target="https://drive.google.com/open?id=1JjoIHY4TsP-2r8iB7r4JhkL4C6wIw2Fq&amp;authuser=ppmc.ccbandolin%40gmail.com&amp;usp=drive_fs" TargetMode="External"/><Relationship Id="rId1091" Type="http://schemas.openxmlformats.org/officeDocument/2006/relationships/hyperlink" Target="https://drive.google.com/open?id=1j-pFUBEiJJ-7RykuZUfU-VMMJIwTnjP_&amp;usp=drive_fs" TargetMode="External"/><Relationship Id="rId1105" Type="http://schemas.openxmlformats.org/officeDocument/2006/relationships/hyperlink" Target="https://drive.google.com/open?id=1uN52nRj5Cxja0w-W_jtDG3Iu3VN3DJLB&amp;usp=drive_fs" TargetMode="External"/><Relationship Id="rId49" Type="http://schemas.openxmlformats.org/officeDocument/2006/relationships/hyperlink" Target="https://drive.google.com/open?id=1K8qjkRsql0AVVQ0laqDuzcAxddGNfDos&amp;authuser=ppmc.ccbandolin%40gmail.com&amp;usp=drive_fs" TargetMode="External"/><Relationship Id="rId114" Type="http://schemas.openxmlformats.org/officeDocument/2006/relationships/hyperlink" Target="https://drive.google.com/open?id=1JifeZFO3wp8XyWoAec8_7SUFljkTuD3-&amp;authuser=ppmc.ccbandolin%40gmail.com&amp;usp=drive_fs" TargetMode="External"/><Relationship Id="rId461" Type="http://schemas.openxmlformats.org/officeDocument/2006/relationships/hyperlink" Target="https://drive.google.com/open?id=12hTM8eqI8U-tbjAwrooLnOJ2t6jcDoWC&amp;authuser=ppmc.ccbandolin%40gmail.com&amp;usp=drive_fs" TargetMode="External"/><Relationship Id="rId559" Type="http://schemas.openxmlformats.org/officeDocument/2006/relationships/hyperlink" Target="https://drive.google.com/open?id=16PZj3NHoXUyxwshMGfu4dxQjhAFAHmvQ&amp;authuser=ppmc.ccbandolin%40gmail.com&amp;usp=drive_fs" TargetMode="External"/><Relationship Id="rId766" Type="http://schemas.openxmlformats.org/officeDocument/2006/relationships/hyperlink" Target="https://drive.google.com/open?id=1MBbAsHdaJ2cpv6e3iiG9hFPEzQonEYBW&amp;authuser=ppmc.ccbandolin%40gmail.com&amp;usp=drive_fs" TargetMode="External"/><Relationship Id="rId1189" Type="http://schemas.openxmlformats.org/officeDocument/2006/relationships/hyperlink" Target="https://drive.google.com/open?id=16UfAuLPp4g_oWvAlf2Z6HU14V35bSDrw&amp;usp=drive_fs" TargetMode="External"/><Relationship Id="rId198" Type="http://schemas.openxmlformats.org/officeDocument/2006/relationships/hyperlink" Target="https://drive.google.com/open?id=18pS61a5zosoDplnB7dSc8iTM_3L9JlER&amp;authuser=ppmc.ccbandolin%40gmail.com&amp;usp=drive_fs" TargetMode="External"/><Relationship Id="rId321" Type="http://schemas.openxmlformats.org/officeDocument/2006/relationships/hyperlink" Target="https://drive.google.com/open?id=1Yw-wf3GiwTC9uXjf5ePHnL1X2e1Q2pc-&amp;authuser=ppmc.ccbandolin%40gmail.com&amp;usp=drive_fs" TargetMode="External"/><Relationship Id="rId419" Type="http://schemas.openxmlformats.org/officeDocument/2006/relationships/hyperlink" Target="https://drive.google.com/open?id=11C88zueMG2F7SO8nr6fAPDpLD2WmuYmR&amp;authuser=ppmc.ccbandolin%40gmail.com&amp;usp=drive_fs" TargetMode="External"/><Relationship Id="rId626" Type="http://schemas.openxmlformats.org/officeDocument/2006/relationships/hyperlink" Target="https://drive.google.com/open?id=1GjX1vWA7bhDekZEQn2_4e3lgZ3Um0-56&amp;authuser=ppmc.ccbandolin%40gmail.com&amp;usp=drive_fs" TargetMode="External"/><Relationship Id="rId973" Type="http://schemas.openxmlformats.org/officeDocument/2006/relationships/hyperlink" Target="https://drive.google.com/open?id=1UEFmqgOk-19VnZloadbZXxor8DzC1TBK&amp;authuser=ppmc.ccbandolin%40gmail.com&amp;usp=drive_fs" TargetMode="External"/><Relationship Id="rId1049" Type="http://schemas.openxmlformats.org/officeDocument/2006/relationships/hyperlink" Target="https://drive.google.com/open?id=1jacK5l0GNkNzVSpN9O7VOnU8XOYMbdND&amp;usp=drive_fs" TargetMode="External"/><Relationship Id="rId833" Type="http://schemas.openxmlformats.org/officeDocument/2006/relationships/hyperlink" Target="https://drive.google.com/open?id=1iXtdv6h8to6Pa-TjITdw5NR8xjs1vPu1&amp;usp=drive_fs" TargetMode="External"/><Relationship Id="rId1116" Type="http://schemas.openxmlformats.org/officeDocument/2006/relationships/hyperlink" Target="https://drive.google.com/open?id=1gkv2ac_yPEDjZWfLiNwyxamBBfCA5hxO&amp;usp=drive_fs" TargetMode="External"/><Relationship Id="rId265" Type="http://schemas.openxmlformats.org/officeDocument/2006/relationships/hyperlink" Target="https://drive.google.com/open?id=16J_vMDRl0tgfrvbz8GVqGjqf1GzlXOCd&amp;authuser=ppmc.ccbandolin%40gmail.com&amp;usp=drive_fs" TargetMode="External"/><Relationship Id="rId472" Type="http://schemas.openxmlformats.org/officeDocument/2006/relationships/hyperlink" Target="https://drive.google.com/open?id=1cM0L1SSqg8nVDbhOOK5fo9HXY9WflVze&amp;authuser=ppmc.ccbandolin%40gmail.com&amp;usp=drive_fs" TargetMode="External"/><Relationship Id="rId900" Type="http://schemas.openxmlformats.org/officeDocument/2006/relationships/hyperlink" Target="https://drive.google.com/open?id=1UU5Lq_MzDcDGmXTknOimpDvVEEmRDACg&amp;authuser=ppmc.ccbandolin%40gmail.com&amp;usp=drive_fs" TargetMode="External"/><Relationship Id="rId125" Type="http://schemas.openxmlformats.org/officeDocument/2006/relationships/hyperlink" Target="https://drive.google.com/open?id=15UqPti2tr4ERK67SXKCIaujBaUUcUmMs&amp;authuser=ppmc.ccbandolin%40gmail.com&amp;usp=drive_fs" TargetMode="External"/><Relationship Id="rId332" Type="http://schemas.openxmlformats.org/officeDocument/2006/relationships/hyperlink" Target="https://drive.google.com/open?id=1ZBnqYBx_SIbI720YAdpflDYkJCE5StHC&amp;authuser=ppmc.ccbandolin%40gmail.com&amp;usp=drive_fs" TargetMode="External"/><Relationship Id="rId777" Type="http://schemas.openxmlformats.org/officeDocument/2006/relationships/hyperlink" Target="https://drive.google.com/open?id=1Yvo32_1ZlEYz6z1A8pN7N1YfKvuKrs9W&amp;authuser=ppmc.ccbandolin%40gmail.com&amp;usp=drive_fs" TargetMode="External"/><Relationship Id="rId984" Type="http://schemas.openxmlformats.org/officeDocument/2006/relationships/hyperlink" Target="https://drive.google.com/open?id=1T7DljDgM-NQ5WNfbWAs1lLkKaOeNd7JC&amp;authuser=ppmc.ccbandolin%40gmail.com&amp;usp=drive_fs" TargetMode="External"/><Relationship Id="rId637" Type="http://schemas.openxmlformats.org/officeDocument/2006/relationships/hyperlink" Target="https://drive.google.com/open?id=1Ea2Nqd_gtzXZcMa7ec4oAbc-wptfl_Nu&amp;authuser=ppmc.ccbandolin%40gmail.com&amp;usp=drive_fs" TargetMode="External"/><Relationship Id="rId844" Type="http://schemas.openxmlformats.org/officeDocument/2006/relationships/hyperlink" Target="https://drive.google.com/open?id=1S0UFwBgvIE2kb99NWVzlE3K1m0cSzWIC&amp;authuser=ppmc.ccbandolin%40gmail.com&amp;usp=drive_fs" TargetMode="External"/><Relationship Id="rId276" Type="http://schemas.openxmlformats.org/officeDocument/2006/relationships/hyperlink" Target="https://drive.google.com/open?id=164kYYomgA-dBwgumi-EjJ4gNeW1fPe5S&amp;authuser=ppmc.ccbandolin%40gmail.com&amp;usp=drive_fs" TargetMode="External"/><Relationship Id="rId483" Type="http://schemas.openxmlformats.org/officeDocument/2006/relationships/hyperlink" Target="https://drive.google.com/open?id=12vaU_Iqr1OIHTN2sKznoUQuIE_AZo-Vx&amp;authuser=ppmc.ccbandolin%40gmail.com&amp;usp=drive_fs" TargetMode="External"/><Relationship Id="rId690" Type="http://schemas.openxmlformats.org/officeDocument/2006/relationships/hyperlink" Target="https://drive.google.com/open?id=13obuE37T0Ig7D6Fg3P6SMoPIzENzS9St&amp;authuser=ppmc.ccbandolin%40gmail.com&amp;usp=drive_fs" TargetMode="External"/><Relationship Id="rId704" Type="http://schemas.openxmlformats.org/officeDocument/2006/relationships/hyperlink" Target="https://drive.google.com/open?id=1GS_vbJnFhqSC_qWuKOa4mG68MOGT0ueB&amp;authuser=ppmc.ccbandolin%40gmail.com&amp;usp=drive_fs" TargetMode="External"/><Relationship Id="rId911" Type="http://schemas.openxmlformats.org/officeDocument/2006/relationships/hyperlink" Target="https://drive.google.com/open?id=143GMX4VPLzwmCw27AtTs4_7PZgbjvOFH&amp;authuser=ppmc.ccbandolin%40gmail.com&amp;usp=drive_fs" TargetMode="External"/><Relationship Id="rId1127" Type="http://schemas.openxmlformats.org/officeDocument/2006/relationships/hyperlink" Target="https://drive.google.com/open?id=1h28uhQkdl08R70lHCxVAe2Rm6iHd6mKF&amp;usp=drive_fs" TargetMode="External"/><Relationship Id="rId40" Type="http://schemas.openxmlformats.org/officeDocument/2006/relationships/hyperlink" Target="https://drive.google.com/open?id=1JueAFN8_6mMaGX8qNqPaqSnpqefohgXO&amp;authuser=ppmc.ccbandolin%40gmail.com&amp;usp=drive_fs" TargetMode="External"/><Relationship Id="rId136" Type="http://schemas.openxmlformats.org/officeDocument/2006/relationships/hyperlink" Target="https://drive.google.com/open?id=1LeAUoveJ58Qde-4Zav3rxyTfQJgOsIU3&amp;authuser=ppmc.ccbandolin%40gmail.com&amp;usp=drive_fs" TargetMode="External"/><Relationship Id="rId343" Type="http://schemas.openxmlformats.org/officeDocument/2006/relationships/hyperlink" Target="https://drive.google.com/open?id=1ZVVOY9gduN20qLA4vGVGEwiTnlTFQouK&amp;authuser=ppmc.ccbandolin%40gmail.com&amp;usp=drive_fs" TargetMode="External"/><Relationship Id="rId550" Type="http://schemas.openxmlformats.org/officeDocument/2006/relationships/hyperlink" Target="https://drive.google.com/open?id=17z0ChZmLzQh9EF7SM1DSLEknpBnI_7fS&amp;authuser=ppmc.ccbandolin%40gmail.com&amp;usp=drive_fs" TargetMode="External"/><Relationship Id="rId788" Type="http://schemas.openxmlformats.org/officeDocument/2006/relationships/hyperlink" Target="https://drive.google.com/open?id=1Z3AEtH_Du0oGXG9bm0zda-boYVrnorPy&amp;authuser=ppmc.ccbandolin%40gmail.com&amp;usp=drive_fs" TargetMode="External"/><Relationship Id="rId995" Type="http://schemas.openxmlformats.org/officeDocument/2006/relationships/hyperlink" Target="https://drive.google.com/open?id=1YCApwe0VQYE0S1mDj50M1zO6q6ly-CPU&amp;authuser=ppmc.ccbandolin%40gmail.com&amp;usp=drive_fs" TargetMode="External"/><Relationship Id="rId1180" Type="http://schemas.openxmlformats.org/officeDocument/2006/relationships/hyperlink" Target="https://drive.google.com/open?id=12bdtZ8lRUvwIuhZeWYKb_Xq1xQFYn2ob&amp;usp=drive_fs" TargetMode="External"/><Relationship Id="rId203" Type="http://schemas.openxmlformats.org/officeDocument/2006/relationships/hyperlink" Target="https://drive.google.com/open?id=15fQLXjcRwcxZNyrLWRi_aA5dVIQok4W1&amp;authuser=ppmc.ccbandolin%40gmail.com&amp;usp=drive_fs" TargetMode="External"/><Relationship Id="rId648" Type="http://schemas.openxmlformats.org/officeDocument/2006/relationships/hyperlink" Target="https://drive.google.com/open?id=1Eji8aqF65d3XnCsobcJYXIyAD7FLtk9e&amp;authuser=ppmc.ccbandolin%40gmail.com&amp;usp=drive_fs" TargetMode="External"/><Relationship Id="rId855" Type="http://schemas.openxmlformats.org/officeDocument/2006/relationships/hyperlink" Target="https://drive.google.com/open?id=1S8LHeZHL4Udi1tZdqCGB8j1J_tURHetI&amp;authuser=ppmc.ccbandolin%40gmail.com&amp;usp=drive_fs" TargetMode="External"/><Relationship Id="rId1040" Type="http://schemas.openxmlformats.org/officeDocument/2006/relationships/hyperlink" Target="https://drive.google.com/open?id=1Yc4COgx_dkiHsbotFq6LnYMDGdFe9evd&amp;authuser=ppmc.ccbandolin%40gmail.com&amp;usp=drive_fs" TargetMode="External"/><Relationship Id="rId287" Type="http://schemas.openxmlformats.org/officeDocument/2006/relationships/hyperlink" Target="https://drive.google.com/open?id=1YTDoTmwyr_1xid1WjpJ-7yQ3rv52AaAe&amp;authuser=ppmc.ccbandolin%40gmail.com&amp;usp=drive_fs" TargetMode="External"/><Relationship Id="rId410" Type="http://schemas.openxmlformats.org/officeDocument/2006/relationships/hyperlink" Target="https://drive.google.com/open?id=11Nm9R_Y_Y5lD6eY_BKSIrjlB5reVsGts&amp;authuser=ppmc.ccbandolin%40gmail.com&amp;usp=drive_fs" TargetMode="External"/><Relationship Id="rId494" Type="http://schemas.openxmlformats.org/officeDocument/2006/relationships/hyperlink" Target="https://drive.google.com/open?id=135wmZJ_sndlVAU2GJb9DOK9IZDJOwFyl&amp;authuser=ppmc.ccbandolin%40gmail.com&amp;usp=drive_fs" TargetMode="External"/><Relationship Id="rId508" Type="http://schemas.openxmlformats.org/officeDocument/2006/relationships/hyperlink" Target="https://drive.google.com/open?id=1ctlKmXG7ezGG_9g1W64Zq_87Cb84lWih&amp;authuser=ppmc.ccbandolin%40gmail.com&amp;usp=drive_fs" TargetMode="External"/><Relationship Id="rId715" Type="http://schemas.openxmlformats.org/officeDocument/2006/relationships/hyperlink" Target="https://drive.google.com/open?id=14Bok63MpnaF0FbJFGadc1q_UCdqYI5dq&amp;authuser=ppmc.ccbandolin%40gmail.com&amp;usp=drive_fs" TargetMode="External"/><Relationship Id="rId922" Type="http://schemas.openxmlformats.org/officeDocument/2006/relationships/hyperlink" Target="https://drive.google.com/open?id=1S9ZZKse9b-Fp88DhPB9GQjuRrAaKc1MK&amp;authuser=ppmc.ccbandolin%40gmail.com&amp;usp=drive_fs" TargetMode="External"/><Relationship Id="rId1138" Type="http://schemas.openxmlformats.org/officeDocument/2006/relationships/hyperlink" Target="https://drive.google.com/open?id=1jjQeQ5BH61EdC2AscrESDlNDzJ7V0qHf&amp;usp=drive_fs" TargetMode="External"/><Relationship Id="rId147" Type="http://schemas.openxmlformats.org/officeDocument/2006/relationships/hyperlink" Target="https://drive.google.com/open?id=1NpKUU59J2fMHoQ2YNFvFMkx-Src20anG&amp;authuser=ppmc.ccbandolin%40gmail.com&amp;usp=drive_fs" TargetMode="External"/><Relationship Id="rId354" Type="http://schemas.openxmlformats.org/officeDocument/2006/relationships/hyperlink" Target="https://drive.google.com/open?id=140P5r5ZeRBVqbNdFOoG8_j0WK8eDT5Gj&amp;authuser=ppmc.ccbandolin%40gmail.com&amp;usp=drive_fs" TargetMode="External"/><Relationship Id="rId799" Type="http://schemas.openxmlformats.org/officeDocument/2006/relationships/hyperlink" Target="https://drive.google.com/open?id=1jivM-D0TD_fMOIVvvvy5qG7-1leCFhtg&amp;usp=drive_fs" TargetMode="External"/><Relationship Id="rId1191" Type="http://schemas.openxmlformats.org/officeDocument/2006/relationships/hyperlink" Target="https://drive.google.com/open?id=13M4TYvNcHoZ2eC05tXKxFvvp48cnLvNw&amp;usp=drive_fs" TargetMode="External"/><Relationship Id="rId1205" Type="http://schemas.openxmlformats.org/officeDocument/2006/relationships/hyperlink" Target="https://drive.google.com/open?id=15DdTc2l7pzy3cw3qz_VncfQnkjqFS8Fp&amp;usp=drive_fs" TargetMode="External"/><Relationship Id="rId51" Type="http://schemas.openxmlformats.org/officeDocument/2006/relationships/hyperlink" Target="https://drive.google.com/open?id=1JvIlFgd2SGqFUwGLJn03ayRkC3KB3kof&amp;authuser=ppmc.ccbandolin%40gmail.com&amp;usp=drive_fs" TargetMode="External"/><Relationship Id="rId561" Type="http://schemas.openxmlformats.org/officeDocument/2006/relationships/hyperlink" Target="https://drive.google.com/open?id=17j3Fc_CE5ZfvmnV3rYgB-MU-cxQGY5IN&amp;authuser=ppmc.ccbandolin%40gmail.com&amp;usp=drive_fs" TargetMode="External"/><Relationship Id="rId659" Type="http://schemas.openxmlformats.org/officeDocument/2006/relationships/hyperlink" Target="https://drive.google.com/open?id=1GmlXXk0miDENQywLuZKCuLfu-9LF28ez&amp;authuser=ppmc.ccbandolin%40gmail.com&amp;usp=drive_fs" TargetMode="External"/><Relationship Id="rId866" Type="http://schemas.openxmlformats.org/officeDocument/2006/relationships/hyperlink" Target="https://drive.google.com/open?id=1UU5Lq_MzDcDGmXTknOimpDvVEEmRDACg&amp;authuser=ppmc.ccbandolin%40gmail.com&amp;usp=drive_fs" TargetMode="External"/><Relationship Id="rId214" Type="http://schemas.openxmlformats.org/officeDocument/2006/relationships/hyperlink" Target="https://drive.google.com/open?id=1M01pTvZl1bFJhyvLdnAB_678e5k91cWp&amp;authuser=ppmc.ccbandolin%40gmail.com&amp;usp=drive_fs" TargetMode="External"/><Relationship Id="rId298" Type="http://schemas.openxmlformats.org/officeDocument/2006/relationships/hyperlink" Target="https://drive.google.com/open?id=1YfpSQvBQ9h0g0zFx6oZWZAg7MF1F8gh4&amp;authuser=ppmc.ccbandolin%40gmail.com&amp;usp=drive_fs" TargetMode="External"/><Relationship Id="rId421" Type="http://schemas.openxmlformats.org/officeDocument/2006/relationships/hyperlink" Target="https://drive.google.com/open?id=11q_XdCpS0BuH6NtizHRjAQUNNZm9iDZH&amp;authuser=ppmc.ccbandolin%40gmail.com&amp;usp=drive_fs" TargetMode="External"/><Relationship Id="rId519" Type="http://schemas.openxmlformats.org/officeDocument/2006/relationships/hyperlink" Target="https://drive.google.com/open?id=1ctlKmXG7ezGG_9g1W64Zq_87Cb84lWih&amp;authuser=ppmc.ccbandolin%40gmail.com&amp;usp=drive_fs" TargetMode="External"/><Relationship Id="rId1051" Type="http://schemas.openxmlformats.org/officeDocument/2006/relationships/hyperlink" Target="https://drive.google.com/open?id=1lIJjcWliDtu-N1K4NdaC5bN7gSVMz6Oz&amp;usp=drive_fs" TargetMode="External"/><Relationship Id="rId1149" Type="http://schemas.openxmlformats.org/officeDocument/2006/relationships/hyperlink" Target="https://drive.google.com/open?id=1m8P3avXTUsi6yQ_zowuAdhgmTZGlXdlb&amp;usp=drive_fs" TargetMode="External"/><Relationship Id="rId158" Type="http://schemas.openxmlformats.org/officeDocument/2006/relationships/hyperlink" Target="https://drive.google.com/open?id=1NpKUU59J2fMHoQ2YNFvFMkx-Src20anG&amp;authuser=ppmc.ccbandolin%40gmail.com&amp;usp=drive_fs" TargetMode="External"/><Relationship Id="rId726" Type="http://schemas.openxmlformats.org/officeDocument/2006/relationships/hyperlink" Target="https://drive.google.com/open?id=14D8yt4A7Tq3_mZ0MwUewHQr5tBvxdJAm&amp;authuser=ppmc.ccbandolin%40gmail.com&amp;usp=drive_fs" TargetMode="External"/><Relationship Id="rId933" Type="http://schemas.openxmlformats.org/officeDocument/2006/relationships/hyperlink" Target="https://drive.google.com/file/d/1S9ZZKse9b-Fp88DhPB9GQjuRrAaKc1MK/view?usp=sharing" TargetMode="External"/><Relationship Id="rId1009" Type="http://schemas.openxmlformats.org/officeDocument/2006/relationships/hyperlink" Target="https://drive.google.com/open?id=1YUWfFusu_Qz_RHABuVLkxKvzz5AbNmV1&amp;authuser=ppmc.ccbandolin%40gmail.com&amp;usp=drive_fs" TargetMode="External"/><Relationship Id="rId62" Type="http://schemas.openxmlformats.org/officeDocument/2006/relationships/hyperlink" Target="https://drive.google.com/open?id=1K-emWuu9Su3FFqDljGtgxm91W01iMH9H&amp;authuser=ppmc.ccbandolin%40gmail.com&amp;usp=drive_fs" TargetMode="External"/><Relationship Id="rId365" Type="http://schemas.openxmlformats.org/officeDocument/2006/relationships/hyperlink" Target="https://drive.google.com/open?id=1ZrtQwkVpafrm1BFCfpwjY35n6miIf5Ib&amp;authuser=ppmc.ccbandolin%40gmail.com&amp;usp=drive_fs" TargetMode="External"/><Relationship Id="rId572" Type="http://schemas.openxmlformats.org/officeDocument/2006/relationships/hyperlink" Target="https://drive.google.com/open?id=1Cy8gEsNLMbkfDtyUQHaLATD9ypPWr3D9&amp;authuser=ppmc.ccbandolin%40gmail.com&amp;usp=drive_fs" TargetMode="External"/><Relationship Id="rId1216" Type="http://schemas.openxmlformats.org/officeDocument/2006/relationships/hyperlink" Target="https://drive.google.com/open?id=1JCGLHFO8Tf3GAbBdDnndSPPDaTqY9Cff&amp;authuser=ppmc.ccbandolin%40gmail.com&amp;usp=drive_fs" TargetMode="External"/><Relationship Id="rId225" Type="http://schemas.openxmlformats.org/officeDocument/2006/relationships/hyperlink" Target="https://drive.google.com/open?id=1M2dqV_3SWf9uCJU1ZXoiDjsVflG2gQnf&amp;authuser=ppmc.ccbandolin%40gmail.com&amp;usp=drive_fs" TargetMode="External"/><Relationship Id="rId432" Type="http://schemas.openxmlformats.org/officeDocument/2006/relationships/hyperlink" Target="https://drive.google.com/open?id=120QvNOLIVKyt9thOgatSfQUEPNLj36p7&amp;authuser=ppmc.ccbandolin%40gmail.com&amp;usp=drive_fs" TargetMode="External"/><Relationship Id="rId877" Type="http://schemas.openxmlformats.org/officeDocument/2006/relationships/hyperlink" Target="https://drive.google.com/open?id=1UU5Lq_MzDcDGmXTknOimpDvVEEmRDACg&amp;authuser=ppmc.ccbandolin%40gmail.com&amp;usp=drive_fs" TargetMode="External"/><Relationship Id="rId1062" Type="http://schemas.openxmlformats.org/officeDocument/2006/relationships/hyperlink" Target="https://drive.google.com/open?id=1gAo7ICm3cwwgYcOiJK3UBcxxs1yhW83z&amp;usp=drive_fs" TargetMode="External"/><Relationship Id="rId737" Type="http://schemas.openxmlformats.org/officeDocument/2006/relationships/hyperlink" Target="https://drive.google.com/open?id=143co22euTSFV_D91BsjC85aCbdsYwgPl&amp;authuser=ppmc.ccbandolin%40gmail.com&amp;usp=drive_fs" TargetMode="External"/><Relationship Id="rId944" Type="http://schemas.openxmlformats.org/officeDocument/2006/relationships/hyperlink" Target="https://drive.google.com/open?id=1TZw_pV1HeczegsB2Af1GCcdYVJyAicas&amp;authuser=ppmc.ccbandolin%40gmail.com&amp;usp=drive_fs" TargetMode="External"/><Relationship Id="rId73" Type="http://schemas.openxmlformats.org/officeDocument/2006/relationships/hyperlink" Target="https://drive.google.com/open?id=1LJUg7Pm4GSJDdwHhr15xPggc2pf1nm7A&amp;authuser=ppmc.ccbandolin%40gmail.com&amp;usp=drive_fs" TargetMode="External"/><Relationship Id="rId169" Type="http://schemas.openxmlformats.org/officeDocument/2006/relationships/hyperlink" Target="https://drive.google.com/open?id=1_nmDK0EUw_YROrX6SpnMeRegw6iIA_UW&amp;authuser=ppmc.ccbandolin%40gmail.com&amp;usp=drive_fs" TargetMode="External"/><Relationship Id="rId376" Type="http://schemas.openxmlformats.org/officeDocument/2006/relationships/hyperlink" Target="https://drive.google.com/open?id=1_IlHz8n5ezaCLvpTy_7TEbmNT1i2t4q4&amp;authuser=ppmc.ccbandolin%40gmail.com&amp;usp=drive_fs" TargetMode="External"/><Relationship Id="rId583" Type="http://schemas.openxmlformats.org/officeDocument/2006/relationships/hyperlink" Target="https://drive.google.com/open?id=18S1QxOfHsj-vzbsv9h1qJuuta6YtgQdy&amp;authuser=ppmc.ccbandolin%40gmail.com&amp;usp=drive_fs" TargetMode="External"/><Relationship Id="rId790" Type="http://schemas.openxmlformats.org/officeDocument/2006/relationships/hyperlink" Target="https://drive.google.com/open?id=1LapZ22hZbFUYQ_7Pr9clkuAdFqARsBeR&amp;authuser=ppmc.ccbandolin%40gmail.com&amp;usp=drive_fs" TargetMode="External"/><Relationship Id="rId804" Type="http://schemas.openxmlformats.org/officeDocument/2006/relationships/hyperlink" Target="https://drive.google.com/open?id=1Li9Pps6-wRtCBg9AfbG7HqzLA-TvdMWC&amp;authuser=ppmc.ccbandolin%40gmail.com&amp;usp=drive_fs" TargetMode="External"/><Relationship Id="rId4" Type="http://schemas.openxmlformats.org/officeDocument/2006/relationships/hyperlink" Target="https://drive.google.com/open?id=1JD8CwmOs-lUp2Z_aFhtQ9ei7khiqGRef&amp;authuser=ppmc.ccbandolin%40gmail.com&amp;usp=drive_fs" TargetMode="External"/><Relationship Id="rId236" Type="http://schemas.openxmlformats.org/officeDocument/2006/relationships/hyperlink" Target="https://drive.google.com/open?id=1M5Nf89cGchJMhXYLtdMjQjJ13EWuqNkZ&amp;authuser=ppmc.ccbandolin%40gmail.com&amp;usp=drive_fs" TargetMode="External"/><Relationship Id="rId443" Type="http://schemas.openxmlformats.org/officeDocument/2006/relationships/hyperlink" Target="https://drive.google.com/open?id=126752-o03q5NGWPzjrNGHt1I6byT92A0&amp;authuser=ppmc.ccbandolin%40gmail.com&amp;usp=drive_fs" TargetMode="External"/><Relationship Id="rId650" Type="http://schemas.openxmlformats.org/officeDocument/2006/relationships/hyperlink" Target="https://drive.google.com/open?id=1Da5Iv1fns2bsFI1uKhi4t9c52gmPM1rf&amp;authuser=ppmc.ccbandolin%40gmail.com&amp;usp=drive_fs" TargetMode="External"/><Relationship Id="rId888" Type="http://schemas.openxmlformats.org/officeDocument/2006/relationships/hyperlink" Target="https://drive.google.com/open?id=1UU5Lq_MzDcDGmXTknOimpDvVEEmRDACg&amp;authuser=ppmc.ccbandolin%40gmail.com&amp;usp=drive_fs" TargetMode="External"/><Relationship Id="rId1073" Type="http://schemas.openxmlformats.org/officeDocument/2006/relationships/hyperlink" Target="https://drive.google.com/open?id=1tqoCum8M2D__KmpmRH8yQpQg0OI6zxYR&amp;usp=drive_fs" TargetMode="External"/><Relationship Id="rId303" Type="http://schemas.openxmlformats.org/officeDocument/2006/relationships/hyperlink" Target="https://drive.google.com/open?id=16Jt5OYzhCkHHxuLcgqSTcQojqUeF4y1X&amp;authuser=ppmc.ccbandolin%40gmail.com&amp;usp=drive_fs" TargetMode="External"/><Relationship Id="rId748" Type="http://schemas.openxmlformats.org/officeDocument/2006/relationships/hyperlink" Target="https://drive.google.com/open?id=14BlQV9d-XgQVd5tHXWwSGx4fO8roLPX1&amp;authuser=ppmc.ccbandolin%40gmail.com&amp;usp=drive_fs" TargetMode="External"/><Relationship Id="rId955" Type="http://schemas.openxmlformats.org/officeDocument/2006/relationships/hyperlink" Target="https://drive.google.com/open?id=1U7vK0XzLSGWmWTKa_yZ7IEjw2SmGpGvi&amp;authuser=ppmc.ccbandolin%40gmail.com&amp;usp=drive_fs" TargetMode="External"/><Relationship Id="rId1140" Type="http://schemas.openxmlformats.org/officeDocument/2006/relationships/hyperlink" Target="https://drive.google.com/open?id=1yMEfai2Jtm_c84vBgbt-ECEEYn02gj8Y&amp;usp=drive_fs" TargetMode="External"/><Relationship Id="rId84" Type="http://schemas.openxmlformats.org/officeDocument/2006/relationships/hyperlink" Target="https://drive.google.com/open?id=1LPB_RB9G7CreS8VvDRB_RDLVLY72VcTp&amp;authuser=ppmc.ccbandolin%40gmail.com&amp;usp=drive_fs" TargetMode="External"/><Relationship Id="rId387" Type="http://schemas.openxmlformats.org/officeDocument/2006/relationships/hyperlink" Target="https://drive.google.com/open?id=10q8UQBq0sscWeyacmNsDne9WIlrfeseV&amp;authuser=ppmc.ccbandolin%40gmail.com&amp;usp=drive_fs" TargetMode="External"/><Relationship Id="rId510" Type="http://schemas.openxmlformats.org/officeDocument/2006/relationships/hyperlink" Target="https://drive.google.com/open?id=1dOsdLlBYxaIDLlr08TaQlrR2S7ltfJj0&amp;authuser=ppmc.ccbandolin%40gmail.com&amp;usp=drive_fs" TargetMode="External"/><Relationship Id="rId594" Type="http://schemas.openxmlformats.org/officeDocument/2006/relationships/hyperlink" Target="https://drive.google.com/open?id=18ZjjzgWD5dL_VhX37D6OC5u8vuSfCCIP&amp;authuser=ppmc.ccbandolin%40gmail.com&amp;usp=drive_fs" TargetMode="External"/><Relationship Id="rId608" Type="http://schemas.openxmlformats.org/officeDocument/2006/relationships/hyperlink" Target="https://drive.google.com/open?id=1G6mitfhu3WyKakq14LY0FfANSn7VzfXl&amp;authuser=ppmc.ccbandolin%40gmail.com&amp;usp=drive_fs" TargetMode="External"/><Relationship Id="rId815" Type="http://schemas.openxmlformats.org/officeDocument/2006/relationships/hyperlink" Target="https://drive.google.com/open?id=141SS73aCPERoRk-z1Ig8jLpreqmliT2t&amp;authuser=ppmc.ccbandolin%40gmail.com&amp;usp=drive_fs" TargetMode="External"/><Relationship Id="rId247" Type="http://schemas.openxmlformats.org/officeDocument/2006/relationships/hyperlink" Target="https://drive.google.com/open?id=1M8U4-Ou0-s2ShoDmBzLEkGz1xsPi8ypm&amp;authuser=ppmc.ccbandolin%40gmail.com&amp;usp=drive_fs" TargetMode="External"/><Relationship Id="rId899" Type="http://schemas.openxmlformats.org/officeDocument/2006/relationships/hyperlink" Target="https://drive.google.com/open?id=143GMX4VPLzwmCw27AtTs4_7PZgbjvOFH&amp;authuser=ppmc.ccbandolin%40gmail.com&amp;usp=drive_fs" TargetMode="External"/><Relationship Id="rId1000" Type="http://schemas.openxmlformats.org/officeDocument/2006/relationships/hyperlink" Target="https://drive.google.com/open?id=1YvkrvWEMG3jq-PgxvogLS8ov2VNLP8-9&amp;authuser=ppmc.ccbandolin%40gmail.com&amp;usp=drive_fs" TargetMode="External"/><Relationship Id="rId1084" Type="http://schemas.openxmlformats.org/officeDocument/2006/relationships/hyperlink" Target="https://drive.google.com/open?id=1ub-pAArdAp5FPAz8mjIpzgt3ejK_l0Z5&amp;usp=drive_fs" TargetMode="External"/><Relationship Id="rId107" Type="http://schemas.openxmlformats.org/officeDocument/2006/relationships/hyperlink" Target="https://drive.google.com/open?id=1MG8BtLPDbJ4H2PRn6JAnscS_3uGXl4gD&amp;authuser=ppmc.ccbandolin%40gmail.com&amp;usp=drive_fs" TargetMode="External"/><Relationship Id="rId454" Type="http://schemas.openxmlformats.org/officeDocument/2006/relationships/hyperlink" Target="https://drive.google.com/open?id=12SJoiR0EwC5FsCyRkZYuKhK3GB_GqHNL&amp;authuser=ppmc.ccbandolin%40gmail.com&amp;usp=drive_fs" TargetMode="External"/><Relationship Id="rId661" Type="http://schemas.openxmlformats.org/officeDocument/2006/relationships/hyperlink" Target="https://drive.google.com/open?id=1Eq5jN34RB2Z8w6a5Td9uQE3Yv0H7V_EL&amp;authuser=ppmc.ccbandolin%40gmail.com&amp;usp=drive_fs" TargetMode="External"/><Relationship Id="rId759" Type="http://schemas.openxmlformats.org/officeDocument/2006/relationships/hyperlink" Target="https://drive.google.com/open?id=1KcOUagy6uzL1ciPbHZ3sPm_oaHdAHjWi&amp;authuser=ppmc.ccbandolin%40gmail.com&amp;usp=drive_fs" TargetMode="External"/><Relationship Id="rId966" Type="http://schemas.openxmlformats.org/officeDocument/2006/relationships/hyperlink" Target="https://drive.google.com/open?id=1UEFmqgOk-19VnZloadbZXxor8DzC1TBK&amp;authuser=ppmc.ccbandolin%40gmail.com&amp;usp=drive_fs" TargetMode="External"/><Relationship Id="rId11" Type="http://schemas.openxmlformats.org/officeDocument/2006/relationships/hyperlink" Target="https://drive.google.com/open?id=1JLrz_6i7P2TT0BEsrvojx3Gv2P6w54RK&amp;authuser=ppmc.ccbandolin%40gmail.com&amp;usp=drive_fs" TargetMode="External"/><Relationship Id="rId314" Type="http://schemas.openxmlformats.org/officeDocument/2006/relationships/hyperlink" Target="https://drive.google.com/open?id=16RjSG2ijjHqKnp9bAW8iiUhDhBzC13gB&amp;authuser=ppmc.ccbandolin%40gmail.com&amp;usp=drive_fs" TargetMode="External"/><Relationship Id="rId398" Type="http://schemas.openxmlformats.org/officeDocument/2006/relationships/hyperlink" Target="https://drive.google.com/open?id=1110mCfuroUfkxSOXyBlAdoQIvJeKTBxX&amp;authuser=ppmc.ccbandolin%40gmail.com&amp;usp=drive_fs" TargetMode="External"/><Relationship Id="rId521" Type="http://schemas.openxmlformats.org/officeDocument/2006/relationships/hyperlink" Target="https://drive.google.com/open?id=13kPDstKQD5yB24h01OsFMcM-pBiTDsFQ&amp;authuser=ppmc.ccbandolin%40gmail.com&amp;usp=drive_fs" TargetMode="External"/><Relationship Id="rId619" Type="http://schemas.openxmlformats.org/officeDocument/2006/relationships/hyperlink" Target="https://drive.google.com/open?id=1ECqi8gF444WmfuYgNbKBqpBxru3F6sy7&amp;authuser=ppmc.ccbandolin%40gmail.com&amp;usp=drive_fs" TargetMode="External"/><Relationship Id="rId1151" Type="http://schemas.openxmlformats.org/officeDocument/2006/relationships/hyperlink" Target="https://drive.google.com/open?id=14hTNBZYDVzHcPWAXPYBSyPMgRG9uVnc9&amp;usp=drive_fs" TargetMode="External"/><Relationship Id="rId95" Type="http://schemas.openxmlformats.org/officeDocument/2006/relationships/hyperlink" Target="https://drive.google.com/open?id=1MG8BtLPDbJ4H2PRn6JAnscS_3uGXl4gD&amp;authuser=ppmc.ccbandolin%40gmail.com&amp;usp=drive_fs" TargetMode="External"/><Relationship Id="rId160" Type="http://schemas.openxmlformats.org/officeDocument/2006/relationships/hyperlink" Target="https://drive.google.com/open?id=15dqgEWMItu1rpaaC64xvk2v1kAz38z81&amp;authuser=ppmc.ccbandolin%40gmail.com&amp;usp=drive_fs" TargetMode="External"/><Relationship Id="rId826" Type="http://schemas.openxmlformats.org/officeDocument/2006/relationships/hyperlink" Target="https://drive.google.com/open?id=1S-VcixXGB9kNYZtkpiU2Di5uisGYp3Fo&amp;authuser=ppmc.ccbandolin%40gmail.com&amp;usp=drive_fs" TargetMode="External"/><Relationship Id="rId1011" Type="http://schemas.openxmlformats.org/officeDocument/2006/relationships/hyperlink" Target="https://drive.google.com/open?id=1YV7m7XQkDHbNl523rXVmlfx1_fdrEe6n&amp;authuser=ppmc.ccbandolin%40gmail.com&amp;usp=drive_fs" TargetMode="External"/><Relationship Id="rId1109" Type="http://schemas.openxmlformats.org/officeDocument/2006/relationships/hyperlink" Target="https://drive.google.com/open?id=1ggxOKap6PQ6xE_y9rEIj4gWWnnPuAW_r&amp;usp=drive_fs" TargetMode="External"/><Relationship Id="rId258" Type="http://schemas.openxmlformats.org/officeDocument/2006/relationships/hyperlink" Target="https://drive.google.com/open?id=15YtAW9JrwXWYPZ9Wv_eDRy6cLo0mxrtf&amp;authuser=ppmc.ccbandolin%40gmail.com&amp;usp=drive_fs" TargetMode="External"/><Relationship Id="rId465" Type="http://schemas.openxmlformats.org/officeDocument/2006/relationships/hyperlink" Target="https://drive.google.com/open?id=1cBYK-UaFr4__obXXZRDIRbc5fUteWfbD&amp;authuser=ppmc.ccbandolin%40gmail.com&amp;usp=drive_fs" TargetMode="External"/><Relationship Id="rId672" Type="http://schemas.openxmlformats.org/officeDocument/2006/relationships/hyperlink" Target="https://drive.google.com/open?id=1lAeEaJSupXt9G_Sh_Yb2bB7AyjPoDp2y&amp;authuser=ppmc.ccbandolin%40gmail.com&amp;usp=drive_fs" TargetMode="External"/><Relationship Id="rId1095" Type="http://schemas.openxmlformats.org/officeDocument/2006/relationships/hyperlink" Target="https://drive.google.com/open?id=1uN52nRj5Cxja0w-W_jtDG3Iu3VN3DJLB&amp;usp=drive_fs" TargetMode="External"/><Relationship Id="rId22" Type="http://schemas.openxmlformats.org/officeDocument/2006/relationships/hyperlink" Target="https://drive.google.com/open?id=1JTUM-d09Dnqwg5DYB4w5kEWqgGh54y5X&amp;authuser=ppmc.ccbandolin%40gmail.com&amp;usp=drive_fs" TargetMode="External"/><Relationship Id="rId118" Type="http://schemas.openxmlformats.org/officeDocument/2006/relationships/hyperlink" Target="https://drive.google.com/open?id=16H1D0KJWunO1OeNQXauzVr5qDHvVpRUz&amp;authuser=ppmc.ccbandolin%40gmail.com&amp;usp=drive_fs" TargetMode="External"/><Relationship Id="rId325" Type="http://schemas.openxmlformats.org/officeDocument/2006/relationships/hyperlink" Target="https://drive.google.com/open?id=162Z0WaK8t9LlUe81gSiKIIwyOEFIFAfW&amp;authuser=ppmc.ccbandolin%40gmail.com&amp;usp=drive_fs" TargetMode="External"/><Relationship Id="rId532" Type="http://schemas.openxmlformats.org/officeDocument/2006/relationships/hyperlink" Target="https://drive.google.com/open?id=1eWJ_bSthx-bFCJhviYO5hwSskB0_tCaQ&amp;authuser=ppmc.ccbandolin%40gmail.com&amp;usp=drive_fs" TargetMode="External"/><Relationship Id="rId977" Type="http://schemas.openxmlformats.org/officeDocument/2006/relationships/hyperlink" Target="https://drive.google.com/open?id=1TGeEEQPJtPIUe48EZsmz7ZD6MS8G3HgW&amp;authuser=ppmc.ccbandolin%40gmail.com&amp;usp=drive_fs" TargetMode="External"/><Relationship Id="rId1162" Type="http://schemas.openxmlformats.org/officeDocument/2006/relationships/hyperlink" Target="https://drive.google.com/open?id=1pqLXHcSfnmrUTxH0UeQUoLmkyE9ql3HV&amp;usp=drive_fs" TargetMode="External"/><Relationship Id="rId171" Type="http://schemas.openxmlformats.org/officeDocument/2006/relationships/hyperlink" Target="https://drive.google.com/open?id=1LiiIIXGHU29uSk80LM20WrhP3N8JQGcO&amp;authuser=ppmc.ccbandolin%40gmail.com&amp;usp=drive_fs" TargetMode="External"/><Relationship Id="rId837" Type="http://schemas.openxmlformats.org/officeDocument/2006/relationships/hyperlink" Target="https://drive.google.com/open?id=1S-VcixXGB9kNYZtkpiU2Di5uisGYp3Fo&amp;authuser=ppmc.ccbandolin%40gmail.com&amp;usp=drive_fs" TargetMode="External"/><Relationship Id="rId1022" Type="http://schemas.openxmlformats.org/officeDocument/2006/relationships/hyperlink" Target="https://drive.google.com/open?id=1YjjjwfrKjGuPL6FXHUcjv-n8UJAsn2mW&amp;authuser=ppmc.ccbandolin%40gmail.com&amp;usp=drive_fs" TargetMode="External"/><Relationship Id="rId269" Type="http://schemas.openxmlformats.org/officeDocument/2006/relationships/hyperlink" Target="https://drive.google.com/open?id=16FTTl4KEZUyUzcDeobK-C-v_3DrfE0ph&amp;authuser=ppmc.ccbandolin%40gmail.com&amp;usp=drive_fs" TargetMode="External"/><Relationship Id="rId476" Type="http://schemas.openxmlformats.org/officeDocument/2006/relationships/hyperlink" Target="https://drive.google.com/open?id=12sHM0-0FvnoZhPHXAPCjnINW919eweA6&amp;authuser=ppmc.ccbandolin%40gmail.com&amp;usp=drive_fs" TargetMode="External"/><Relationship Id="rId683" Type="http://schemas.openxmlformats.org/officeDocument/2006/relationships/hyperlink" Target="https://drive.google.com/open?id=1kV2E-8VQL-CVP2uSyNdKj3broNFSEm6Q&amp;authuser=ppmc.ccbandolin%40gmail.com&amp;usp=drive_fs" TargetMode="External"/><Relationship Id="rId890" Type="http://schemas.openxmlformats.org/officeDocument/2006/relationships/hyperlink" Target="https://drive.google.com/open?id=1UU5Lq_MzDcDGmXTknOimpDvVEEmRDACg&amp;authuser=ppmc.ccbandolin%40gmail.com&amp;usp=drive_fs" TargetMode="External"/><Relationship Id="rId904" Type="http://schemas.openxmlformats.org/officeDocument/2006/relationships/hyperlink" Target="https://drive.google.com/open?id=1Y7qed_8UNR1mn9yUddn9b1dTW8hm523e&amp;authuser=ppmc.ccbandolin%40gmail.com&amp;usp=drive_fs" TargetMode="External"/><Relationship Id="rId33" Type="http://schemas.openxmlformats.org/officeDocument/2006/relationships/hyperlink" Target="https://drive.google.com/open?id=1Jh8Nb1F9i6JQishORdznmcvzqgkb3RqO&amp;authuser=ppmc.ccbandolin%40gmail.com&amp;usp=drive_fs" TargetMode="External"/><Relationship Id="rId129" Type="http://schemas.openxmlformats.org/officeDocument/2006/relationships/hyperlink" Target="https://drive.google.com/open?id=15UqPti2tr4ERK67SXKCIaujBaUUcUmMs&amp;authuser=ppmc.ccbandolin%40gmail.com&amp;usp=drive_fs" TargetMode="External"/><Relationship Id="rId336" Type="http://schemas.openxmlformats.org/officeDocument/2006/relationships/hyperlink" Target="https://drive.google.com/open?id=16DC8vsPme-N0bT3Byg2IZ3W-Bg8CGvAU&amp;authuser=ppmc.ccbandolin%40gmail.com&amp;usp=drive_fs" TargetMode="External"/><Relationship Id="rId543" Type="http://schemas.openxmlformats.org/officeDocument/2006/relationships/hyperlink" Target="https://drive.google.com/open?id=17muYvN3Kkbr4KfTKOCSabiR8fVygsaUl&amp;authuser=ppmc.ccbandolin%40gmail.com&amp;usp=drive_fs" TargetMode="External"/><Relationship Id="rId988" Type="http://schemas.openxmlformats.org/officeDocument/2006/relationships/hyperlink" Target="https://drive.google.com/open?id=1YKqjYWUGYSO5J7VuevIr8YhYJe9ehMTy&amp;authuser=ppmc.ccbandolin%40gmail.com&amp;usp=drive_fs" TargetMode="External"/><Relationship Id="rId1173" Type="http://schemas.openxmlformats.org/officeDocument/2006/relationships/hyperlink" Target="https://drive.google.com/open?id=14nsxa6Eg4a853cgTa9S3du6JVQg-2Ds9&amp;usp=drive_fs" TargetMode="External"/><Relationship Id="rId182" Type="http://schemas.openxmlformats.org/officeDocument/2006/relationships/hyperlink" Target="https://drive.google.com/open?id=1Lo3EfA2PjunG70eIX3XCbB7l8kEIbZxL&amp;authuser=ppmc.ccbandolin%40gmail.com&amp;usp=drive_fs" TargetMode="External"/><Relationship Id="rId403" Type="http://schemas.openxmlformats.org/officeDocument/2006/relationships/hyperlink" Target="https://drive.google.com/open?id=1110mCfuroUfkxSOXyBlAdoQIvJeKTBxX&amp;authuser=ppmc.ccbandolin%40gmail.com&amp;usp=drive_fs" TargetMode="External"/><Relationship Id="rId750" Type="http://schemas.openxmlformats.org/officeDocument/2006/relationships/hyperlink" Target="https://drive.google.com/open?id=13uNUfSxcAys37C51jrIy-Pzk0fUZVSOm&amp;authuser=ppmc.ccbandolin%40gmail.com&amp;usp=drive_fs" TargetMode="External"/><Relationship Id="rId848" Type="http://schemas.openxmlformats.org/officeDocument/2006/relationships/hyperlink" Target="https://drive.google.com/open?id=1S0UFwBgvIE2kb99NWVzlE3K1m0cSzWIC&amp;authuser=ppmc.ccbandolin%40gmail.com&amp;usp=drive_fs" TargetMode="External"/><Relationship Id="rId1033" Type="http://schemas.openxmlformats.org/officeDocument/2006/relationships/hyperlink" Target="https://drive.google.com/open?id=1YjjjwfrKjGuPL6FXHUcjv-n8UJAsn2mW&amp;authuser=ppmc.ccbandolin%40gmail.com&amp;usp=drive_fs" TargetMode="External"/><Relationship Id="rId487" Type="http://schemas.openxmlformats.org/officeDocument/2006/relationships/hyperlink" Target="https://drive.google.com/open?id=130uqj43u2WSByzziOCWnR1RS9feuCMWU&amp;authuser=ppmc.ccbandolin%40gmail.com&amp;usp=drive_fs" TargetMode="External"/><Relationship Id="rId610" Type="http://schemas.openxmlformats.org/officeDocument/2006/relationships/hyperlink" Target="https://drive.google.com/open?id=1G70SNUHHy0HLCBrbo6dDZv5EJHrwwfrS&amp;authuser=ppmc.ccbandolin%40gmail.com&amp;usp=drive_fs" TargetMode="External"/><Relationship Id="rId694" Type="http://schemas.openxmlformats.org/officeDocument/2006/relationships/hyperlink" Target="https://drive.google.com/open?id=13obuE37T0Ig7D6Fg3P6SMoPIzENzS9St&amp;authuser=ppmc.ccbandolin%40gmail.com&amp;usp=drive_fs" TargetMode="External"/><Relationship Id="rId708" Type="http://schemas.openxmlformats.org/officeDocument/2006/relationships/hyperlink" Target="https://drive.google.com/open?id=1_l_5LIGwjR8pfz86HSDgUBwql_ZiIEl6&amp;authuser=ppmc.ccbandolin%40gmail.com&amp;usp=drive_fs" TargetMode="External"/><Relationship Id="rId915" Type="http://schemas.openxmlformats.org/officeDocument/2006/relationships/hyperlink" Target="https://drive.google.com/open?id=1ScOEALTNjHCfOCGLnqTp6r0_LoTTe7eS&amp;authuser=ppmc.ccbandolin%40gmail.com&amp;usp=drive_fs" TargetMode="External"/><Relationship Id="rId347" Type="http://schemas.openxmlformats.org/officeDocument/2006/relationships/hyperlink" Target="https://drive.google.com/open?id=169y2mpAkX8xfkjQaN0BzvILZI4Tb2UyI&amp;authuser=ppmc.ccbandolin%40gmail.com&amp;usp=drive_fs" TargetMode="External"/><Relationship Id="rId999" Type="http://schemas.openxmlformats.org/officeDocument/2006/relationships/hyperlink" Target="https://drive.google.com/open?id=1YvkrvWEMG3jq-PgxvogLS8ov2VNLP8-9&amp;authuser=ppmc.ccbandolin%40gmail.com&amp;usp=drive_fs" TargetMode="External"/><Relationship Id="rId1100" Type="http://schemas.openxmlformats.org/officeDocument/2006/relationships/hyperlink" Target="https://drive.google.com/open?id=1uN52nRj5Cxja0w-W_jtDG3Iu3VN3DJLB&amp;usp=drive_fs" TargetMode="External"/><Relationship Id="rId1184" Type="http://schemas.openxmlformats.org/officeDocument/2006/relationships/hyperlink" Target="https://drive.google.com/open?id=1-rbKHSOHxyCG66Owcc9FMLQ6caF2mxRC&amp;usp=drive_fs" TargetMode="External"/><Relationship Id="rId44" Type="http://schemas.openxmlformats.org/officeDocument/2006/relationships/hyperlink" Target="https://drive.google.com/open?id=1JueAFN8_6mMaGX8qNqPaqSnpqefohgXO&amp;authuser=ppmc.ccbandolin%40gmail.com&amp;usp=drive_fs" TargetMode="External"/><Relationship Id="rId554" Type="http://schemas.openxmlformats.org/officeDocument/2006/relationships/hyperlink" Target="https://drive.google.com/open?id=17cJFhNyOdmCKMEOYsXhKHngxnPPUc_iB&amp;authuser=ppmc.ccbandolin%40gmail.com&amp;usp=drive_fs" TargetMode="External"/><Relationship Id="rId761" Type="http://schemas.openxmlformats.org/officeDocument/2006/relationships/hyperlink" Target="https://drive.google.com/open?id=1JueAFN8_6mMaGX8qNqPaqSnpqefohgXO&amp;authuser=ppmc.ccbandolin%40gmail.com&amp;usp=drive_fs" TargetMode="External"/><Relationship Id="rId859" Type="http://schemas.openxmlformats.org/officeDocument/2006/relationships/hyperlink" Target="https://drive.google.com/open?id=1Ra4sEQwTvERC5w9Ny9XvgAPJZHNvkSSU&amp;authuser=ppmc.ccbandolin%40gmail.com&amp;usp=drive_fs" TargetMode="External"/><Relationship Id="rId193" Type="http://schemas.openxmlformats.org/officeDocument/2006/relationships/hyperlink" Target="https://drive.google.com/open?id=16Tz610_xWqFf1jIyP8BrPDzJVKjjgDjb&amp;authuser=ppmc.ccbandolin%40gmail.com&amp;usp=drive_fs" TargetMode="External"/><Relationship Id="rId207" Type="http://schemas.openxmlformats.org/officeDocument/2006/relationships/hyperlink" Target="https://drive.google.com/open?id=15fQLXjcRwcxZNyrLWRi_aA5dVIQok4W1&amp;authuser=ppmc.ccbandolin%40gmail.com&amp;usp=drive_fs" TargetMode="External"/><Relationship Id="rId414" Type="http://schemas.openxmlformats.org/officeDocument/2006/relationships/hyperlink" Target="https://drive.google.com/open?id=11C88zueMG2F7SO8nr6fAPDpLD2WmuYmR&amp;authuser=ppmc.ccbandolin%40gmail.com&amp;usp=drive_fs" TargetMode="External"/><Relationship Id="rId498" Type="http://schemas.openxmlformats.org/officeDocument/2006/relationships/hyperlink" Target="https://drive.google.com/open?id=13BEHoDtBwOD713Rf3M5_n8emvtl0sFuI&amp;authuser=ppmc.ccbandolin%40gmail.com&amp;usp=drive_fs" TargetMode="External"/><Relationship Id="rId621" Type="http://schemas.openxmlformats.org/officeDocument/2006/relationships/hyperlink" Target="https://drive.google.com/open?id=1EPq1ydFhXa6W2knF8OwbyRUNgnTDTwI_&amp;authuser=ppmc.ccbandolin%40gmail.com&amp;usp=drive_fs" TargetMode="External"/><Relationship Id="rId1044" Type="http://schemas.openxmlformats.org/officeDocument/2006/relationships/hyperlink" Target="https://drive.google.com/open?id=1lIJjcWliDtu-N1K4NdaC5bN7gSVMz6Oz&amp;usp=drive_fs" TargetMode="External"/><Relationship Id="rId260" Type="http://schemas.openxmlformats.org/officeDocument/2006/relationships/hyperlink" Target="https://drive.google.com/open?id=16EuPltOKZ-agzm-xtDbU-5EWubB8envn&amp;authuser=ppmc.ccbandolin%40gmail.com&amp;usp=drive_fs" TargetMode="External"/><Relationship Id="rId719" Type="http://schemas.openxmlformats.org/officeDocument/2006/relationships/hyperlink" Target="https://drive.google.com/open?id=14QVYc0vgQTHHF0jJ1xRYHqlnn0E4_41Y&amp;authuser=ppmc.ccbandolin%40gmail.com&amp;usp=drive_fs" TargetMode="External"/><Relationship Id="rId926" Type="http://schemas.openxmlformats.org/officeDocument/2006/relationships/hyperlink" Target="https://drive.google.com/open?id=1ZPlbsPBKLjew5tW5Sub-7U_uNj8kG02Z&amp;authuser=ppmc.ccbandolin%40gmail.com&amp;usp=drive_fs" TargetMode="External"/><Relationship Id="rId1111" Type="http://schemas.openxmlformats.org/officeDocument/2006/relationships/hyperlink" Target="https://drive.google.com/open?id=1gkv2ac_yPEDjZWfLiNwyxamBBfCA5hxO&amp;usp=drive_fs" TargetMode="External"/><Relationship Id="rId55" Type="http://schemas.openxmlformats.org/officeDocument/2006/relationships/hyperlink" Target="https://drive.google.com/open?id=1JvIlFgd2SGqFUwGLJn03ayRkC3KB3kof&amp;authuser=ppmc.ccbandolin%40gmail.com&amp;usp=drive_fs" TargetMode="External"/><Relationship Id="rId120" Type="http://schemas.openxmlformats.org/officeDocument/2006/relationships/hyperlink" Target="https://drive.google.com/open?id=18pS61a5zosoDplnB7dSc8iTM_3L9JlER&amp;authuser=ppmc.ccbandolin%40gmail.com&amp;usp=drive_fs" TargetMode="External"/><Relationship Id="rId358" Type="http://schemas.openxmlformats.org/officeDocument/2006/relationships/hyperlink" Target="https://drive.google.com/open?id=19JasLwKNx7biqTY6YTQA30-GOH2qnpdu&amp;authuser=ppmc.ccbandolin%40gmail.com&amp;usp=drive_fs" TargetMode="External"/><Relationship Id="rId565" Type="http://schemas.openxmlformats.org/officeDocument/2006/relationships/hyperlink" Target="https://drive.google.com/open?id=1CttWHiP94zv1rVvl8NguxfAY_ae-DPVk&amp;authuser=ppmc.ccbandolin%40gmail.com&amp;usp=drive_fs" TargetMode="External"/><Relationship Id="rId772" Type="http://schemas.openxmlformats.org/officeDocument/2006/relationships/hyperlink" Target="https://drive.google.com/open?id=1LIkA4M8W2MF-ZvjR5gBd6v_dTqQXNRkS&amp;authuser=ppmc.ccbandolin%40gmail.com&amp;usp=drive_fs" TargetMode="External"/><Relationship Id="rId1195" Type="http://schemas.openxmlformats.org/officeDocument/2006/relationships/hyperlink" Target="https://drive.google.com/open?id=150vON8UibhJKiZkFWuEdJ5G0xmu3vGrG&amp;usp=drive_fs" TargetMode="External"/><Relationship Id="rId1209" Type="http://schemas.openxmlformats.org/officeDocument/2006/relationships/hyperlink" Target="https://drive.google.com/open?id=1JCGLHFO8Tf3GAbBdDnndSPPDaTqY9Cff&amp;authuser=ppmc.ccbandolin%40gmail.com&amp;usp=drive_fs" TargetMode="External"/><Relationship Id="rId218" Type="http://schemas.openxmlformats.org/officeDocument/2006/relationships/hyperlink" Target="https://drive.google.com/open?id=1M01pTvZl1bFJhyvLdnAB_678e5k91cWp&amp;authuser=ppmc.ccbandolin%40gmail.com&amp;usp=drive_fs" TargetMode="External"/><Relationship Id="rId425" Type="http://schemas.openxmlformats.org/officeDocument/2006/relationships/hyperlink" Target="https://drive.google.com/open?id=11pFsrFefYgnpljK-imPuKV4kLZwySoq8&amp;authuser=ppmc.ccbandolin%40gmail.com&amp;usp=drive_fs" TargetMode="External"/><Relationship Id="rId632" Type="http://schemas.openxmlformats.org/officeDocument/2006/relationships/hyperlink" Target="https://drive.google.com/open?id=1DjOSdafZtYZ4dKkigD12MuXZDMGB9dlq&amp;authuser=ppmc.ccbandolin%40gmail.com&amp;usp=drive_fs" TargetMode="External"/><Relationship Id="rId1055" Type="http://schemas.openxmlformats.org/officeDocument/2006/relationships/hyperlink" Target="https://drive.google.com/open?id=1gGqK8TR0AS0o35QYJFVWekCkjozqvquS&amp;usp=drive_fs" TargetMode="External"/><Relationship Id="rId271" Type="http://schemas.openxmlformats.org/officeDocument/2006/relationships/hyperlink" Target="https://drive.google.com/open?id=160xsnmIH3T9WDYrnbtclQO_KzyS22WIV&amp;authuser=ppmc.ccbandolin%40gmail.com&amp;usp=drive_fs" TargetMode="External"/><Relationship Id="rId937" Type="http://schemas.openxmlformats.org/officeDocument/2006/relationships/hyperlink" Target="https://drive.google.com/open?id=1SkdI9F2f0HXQda-Q19M4rBFk2JJXZBL2&amp;authuser=ppmc.ccbandolin%40gmail.com&amp;usp=drive_fs" TargetMode="External"/><Relationship Id="rId1122" Type="http://schemas.openxmlformats.org/officeDocument/2006/relationships/hyperlink" Target="https://drive.google.com/open?id=1h28uhQkdl08R70lHCxVAe2Rm6iHd6mKF&amp;usp=drive_fs" TargetMode="External"/><Relationship Id="rId66" Type="http://schemas.openxmlformats.org/officeDocument/2006/relationships/hyperlink" Target="https://drive.google.com/open?id=1K-emWuu9Su3FFqDljGtgxm91W01iMH9H&amp;authuser=ppmc.ccbandolin%40gmail.com&amp;usp=drive_fs" TargetMode="External"/><Relationship Id="rId131" Type="http://schemas.openxmlformats.org/officeDocument/2006/relationships/hyperlink" Target="https://drive.google.com/open?id=1LeAUoveJ58Qde-4Zav3rxyTfQJgOsIU3&amp;authuser=ppmc.ccbandolin%40gmail.com&amp;usp=drive_fs" TargetMode="External"/><Relationship Id="rId369" Type="http://schemas.openxmlformats.org/officeDocument/2006/relationships/hyperlink" Target="https://drive.google.com/open?id=16qAAbuo5mEjAlbRBF-k9jowhJqoT97Yf&amp;authuser=ppmc.ccbandolin%40gmail.com&amp;usp=drive_fs" TargetMode="External"/><Relationship Id="rId576" Type="http://schemas.openxmlformats.org/officeDocument/2006/relationships/hyperlink" Target="https://drive.google.com/open?id=189gmp9-g_4hblVeN_5MmZ-ihZT8R5iY-&amp;authuser=ppmc.ccbandolin%40gmail.com&amp;usp=drive_fs" TargetMode="External"/><Relationship Id="rId783" Type="http://schemas.openxmlformats.org/officeDocument/2006/relationships/hyperlink" Target="https://drive.google.com/open?id=1LabPR78y8WMs11wkVbergsni0Sdw2SCF&amp;authuser=ppmc.ccbandolin%40gmail.com&amp;usp=drive_fs" TargetMode="External"/><Relationship Id="rId990" Type="http://schemas.openxmlformats.org/officeDocument/2006/relationships/hyperlink" Target="https://drive.google.com/open?id=1YKqjYWUGYSO5J7VuevIr8YhYJe9ehMTy&amp;authuser=ppmc.ccbandolin%40gmail.com&amp;usp=drive_fs" TargetMode="External"/><Relationship Id="rId229" Type="http://schemas.openxmlformats.org/officeDocument/2006/relationships/hyperlink" Target="https://drive.google.com/open?id=1M2dqV_3SWf9uCJU1ZXoiDjsVflG2gQnf&amp;authuser=ppmc.ccbandolin%40gmail.com&amp;usp=drive_fs" TargetMode="External"/><Relationship Id="rId436" Type="http://schemas.openxmlformats.org/officeDocument/2006/relationships/hyperlink" Target="https://drive.google.com/open?id=11vRHbOB1qQkJZohG-aGfe10Ft51AGRf1&amp;authuser=ppmc.ccbandolin%40gmail.com&amp;usp=drive_fs" TargetMode="External"/><Relationship Id="rId643" Type="http://schemas.openxmlformats.org/officeDocument/2006/relationships/hyperlink" Target="https://drive.google.com/open?id=1DaD7Rr612GMPNI3NOw6O3BzkYJVHk1xY&amp;authuser=ppmc.ccbandolin%40gmail.com&amp;usp=drive_fs" TargetMode="External"/><Relationship Id="rId1066" Type="http://schemas.openxmlformats.org/officeDocument/2006/relationships/hyperlink" Target="https://drive.google.com/open?id=1gS-qQtz8yG-cldSsK-busrNiyFv_pX6k&amp;usp=drive_fs" TargetMode="External"/><Relationship Id="rId850" Type="http://schemas.openxmlformats.org/officeDocument/2006/relationships/hyperlink" Target="https://drive.google.com/open?id=1S8LHeZHL4Udi1tZdqCGB8j1J_tURHetI&amp;authuser=ppmc.ccbandolin%40gmail.com&amp;usp=drive_fs" TargetMode="External"/><Relationship Id="rId948" Type="http://schemas.openxmlformats.org/officeDocument/2006/relationships/hyperlink" Target="https://drive.google.com/open?id=1TZw_pV1HeczegsB2Af1GCcdYVJyAicas&amp;authuser=ppmc.ccbandolin%40gmail.com&amp;usp=drive_fs" TargetMode="External"/><Relationship Id="rId1133" Type="http://schemas.openxmlformats.org/officeDocument/2006/relationships/hyperlink" Target="https://drive.google.com/open?id=1jtQjoEG8L4tm3s_d8-7T2jeQLeWC4saL&amp;usp=drive_fs" TargetMode="External"/><Relationship Id="rId77" Type="http://schemas.openxmlformats.org/officeDocument/2006/relationships/hyperlink" Target="https://drive.google.com/open?id=1LJUg7Pm4GSJDdwHhr15xPggc2pf1nm7A&amp;authuser=ppmc.ccbandolin%40gmail.com&amp;usp=drive_fs" TargetMode="External"/><Relationship Id="rId282" Type="http://schemas.openxmlformats.org/officeDocument/2006/relationships/hyperlink" Target="https://drive.google.com/open?id=1_f6nZrLrjDK3uVq-cy8tdovPO22SpMIr&amp;authuser=ppmc.ccbandolin%40gmail.com&amp;usp=drive_fs" TargetMode="External"/><Relationship Id="rId503" Type="http://schemas.openxmlformats.org/officeDocument/2006/relationships/hyperlink" Target="https://drive.google.com/open?id=16grxaMhLNXKDslMxhYtoDGOANcUt3Cuo&amp;authuser=ppmc.ccbandolin%40gmail.com&amp;usp=drive_fs" TargetMode="External"/><Relationship Id="rId587" Type="http://schemas.openxmlformats.org/officeDocument/2006/relationships/hyperlink" Target="https://drive.google.com/open?id=18ToyaUf5fQ_re1Ry-IE2wB1sJWvfR3AS&amp;authuser=ppmc.ccbandolin%40gmail.com&amp;usp=drive_fs" TargetMode="External"/><Relationship Id="rId710" Type="http://schemas.openxmlformats.org/officeDocument/2006/relationships/hyperlink" Target="https://drive.google.com/open?id=1_l_5LIGwjR8pfz86HSDgUBwql_ZiIEl6&amp;authuser=ppmc.ccbandolin%40gmail.com&amp;usp=drive_fs" TargetMode="External"/><Relationship Id="rId808" Type="http://schemas.openxmlformats.org/officeDocument/2006/relationships/hyperlink" Target="https://drive.google.com/open?id=1LrXfIIu4aINlHp_Lx7WFBScF85RN9bkR&amp;authuser=ppmc.ccbandolin%40gmail.com&amp;usp=drive_fs" TargetMode="External"/><Relationship Id="rId8" Type="http://schemas.openxmlformats.org/officeDocument/2006/relationships/hyperlink" Target="https://drive.google.com/open?id=1HBYWvaNhlFjeSqfgQ7TRNuo1IamKM37z&amp;authuser=ppmc.ccbandolin%40gmail.com&amp;usp=drive_fs" TargetMode="External"/><Relationship Id="rId142" Type="http://schemas.openxmlformats.org/officeDocument/2006/relationships/hyperlink" Target="https://drive.google.com/open?id=1LeAUoveJ58Qde-4Zav3rxyTfQJgOsIU3&amp;authuser=ppmc.ccbandolin%40gmail.com&amp;usp=drive_fs" TargetMode="External"/><Relationship Id="rId447" Type="http://schemas.openxmlformats.org/officeDocument/2006/relationships/hyperlink" Target="https://drive.google.com/open?id=125omLNIq0DzztYy2l1pB5AQ3ionwG7y2&amp;authuser=ppmc.ccbandolin%40gmail.com&amp;usp=drive_fs" TargetMode="External"/><Relationship Id="rId794" Type="http://schemas.openxmlformats.org/officeDocument/2006/relationships/hyperlink" Target="https://drive.google.com/open?id=1Li9Pps6-wRtCBg9AfbG7HqzLA-TvdMWC&amp;authuser=ppmc.ccbandolin%40gmail.com&amp;usp=drive_fs" TargetMode="External"/><Relationship Id="rId1077" Type="http://schemas.openxmlformats.org/officeDocument/2006/relationships/hyperlink" Target="https://drive.google.com/open?id=1tqoCum8M2D__KmpmRH8yQpQg0OI6zxYR&amp;usp=drive_fs" TargetMode="External"/><Relationship Id="rId1200" Type="http://schemas.openxmlformats.org/officeDocument/2006/relationships/hyperlink" Target="https://drive.google.com/open?id=157vemHMcdq-3dXFwfAzN8qLKWL7fWww5&amp;usp=drive_fs" TargetMode="External"/><Relationship Id="rId654" Type="http://schemas.openxmlformats.org/officeDocument/2006/relationships/hyperlink" Target="https://drive.google.com/open?id=1ExjEUuxyIdImY_ocVnqjOawoQl-iqQbM&amp;authuser=ppmc.ccbandolin%40gmail.com&amp;usp=drive_fs" TargetMode="External"/><Relationship Id="rId861" Type="http://schemas.openxmlformats.org/officeDocument/2006/relationships/hyperlink" Target="https://drive.google.com/open?id=1S8LHeZHL4Udi1tZdqCGB8j1J_tURHetI&amp;authuser=ppmc.ccbandolin%40gmail.com&amp;usp=drive_fs" TargetMode="External"/><Relationship Id="rId959" Type="http://schemas.openxmlformats.org/officeDocument/2006/relationships/hyperlink" Target="https://drive.google.com/open?id=1U7vK0XzLSGWmWTKa_yZ7IEjw2SmGpGvi&amp;authuser=ppmc.ccbandolin%40gmail.com&amp;usp=drive_fs" TargetMode="External"/><Relationship Id="rId293" Type="http://schemas.openxmlformats.org/officeDocument/2006/relationships/hyperlink" Target="https://drive.google.com/open?id=16L9_bbzSnMj0gWPQAWFXv1R6bj1ZmGI6&amp;authuser=ppmc.ccbandolin%40gmail.com&amp;usp=drive_fs" TargetMode="External"/><Relationship Id="rId307" Type="http://schemas.openxmlformats.org/officeDocument/2006/relationships/hyperlink" Target="https://drive.google.com/open?id=1Yc4oFlPHIObaosXedGjPf6NDVXfeaUZ6&amp;authuser=ppmc.ccbandolin%40gmail.com&amp;usp=drive_fs" TargetMode="External"/><Relationship Id="rId514" Type="http://schemas.openxmlformats.org/officeDocument/2006/relationships/hyperlink" Target="https://drive.google.com/open?id=1ctlKmXG7ezGG_9g1W64Zq_87Cb84lWih&amp;authuser=ppmc.ccbandolin%40gmail.com&amp;usp=drive_fs" TargetMode="External"/><Relationship Id="rId721" Type="http://schemas.openxmlformats.org/officeDocument/2006/relationships/hyperlink" Target="https://drive.google.com/open?id=14QVYc0vgQTHHF0jJ1xRYHqlnn0E4_41Y&amp;authuser=ppmc.ccbandolin%40gmail.com&amp;usp=drive_fs" TargetMode="External"/><Relationship Id="rId1144" Type="http://schemas.openxmlformats.org/officeDocument/2006/relationships/hyperlink" Target="https://drive.google.com/open?id=1jtQCzIgXVP9ShVl3oKfFQfR0UqfCwQC0&amp;usp=drive_fs" TargetMode="External"/><Relationship Id="rId88" Type="http://schemas.openxmlformats.org/officeDocument/2006/relationships/hyperlink" Target="https://drive.google.com/open?id=1JifeZFO3wp8XyWoAec8_7SUFljkTuD3-&amp;authuser=ppmc.ccbandolin%40gmail.com&amp;usp=drive_fs" TargetMode="External"/><Relationship Id="rId153" Type="http://schemas.openxmlformats.org/officeDocument/2006/relationships/hyperlink" Target="https://drive.google.com/open?id=1LfDBxVRdiRhibF2yQ23H2uKqMVuQ6cVy&amp;authuser=ppmc.ccbandolin%40gmail.com&amp;usp=drive_fs" TargetMode="External"/><Relationship Id="rId360" Type="http://schemas.openxmlformats.org/officeDocument/2006/relationships/hyperlink" Target="https://drive.google.com/open?id=1Zj1Lj-tHBhZLVaSf4rmDBL55z4AXxod-&amp;authuser=ppmc.ccbandolin%40gmail.com&amp;usp=drive_fs" TargetMode="External"/><Relationship Id="rId598" Type="http://schemas.openxmlformats.org/officeDocument/2006/relationships/hyperlink" Target="https://drive.google.com/open?id=1Fs-1Kmk_hCaFGmUFEHe0eQoULhh2viyg&amp;authuser=ppmc.ccbandolin%40gmail.com&amp;usp=drive_fs" TargetMode="External"/><Relationship Id="rId819" Type="http://schemas.openxmlformats.org/officeDocument/2006/relationships/hyperlink" Target="https://drive.google.com/open?id=1Ry8tkyQFdKZ9193vguE9yU59NnD4XfIz&amp;authuser=ppmc.ccbandolin%40gmail.com&amp;usp=drive_fs" TargetMode="External"/><Relationship Id="rId1004" Type="http://schemas.openxmlformats.org/officeDocument/2006/relationships/hyperlink" Target="https://drive.google.com/open?id=1iw_HgjnV_pwMfv901d9DDRFx7_yc_rtM&amp;usp=drive_fs" TargetMode="External"/><Relationship Id="rId1211" Type="http://schemas.openxmlformats.org/officeDocument/2006/relationships/hyperlink" Target="https://drive.google.com/open?id=1JCGLHFO8Tf3GAbBdDnndSPPDaTqY9Cff&amp;authuser=ppmc.ccbandolin%40gmail.com&amp;usp=drive_fs" TargetMode="External"/><Relationship Id="rId220" Type="http://schemas.openxmlformats.org/officeDocument/2006/relationships/hyperlink" Target="https://drive.google.com/open?id=1M2dqV_3SWf9uCJU1ZXoiDjsVflG2gQnf&amp;authuser=ppmc.ccbandolin%40gmail.com&amp;usp=drive_fs" TargetMode="External"/><Relationship Id="rId458" Type="http://schemas.openxmlformats.org/officeDocument/2006/relationships/hyperlink" Target="https://drive.google.com/open?id=12KEgNmhWhkdOH5QKLK0-mVHTmI6jO4om&amp;authuser=ppmc.ccbandolin%40gmail.com&amp;usp=drive_fs" TargetMode="External"/><Relationship Id="rId665" Type="http://schemas.openxmlformats.org/officeDocument/2006/relationships/hyperlink" Target="https://drive.google.com/open?id=1lEvYbTO2cif2ug9ewLy-572Y0gVZy4O8&amp;authuser=ppmc.ccbandolin%40gmail.com&amp;usp=drive_fs" TargetMode="External"/><Relationship Id="rId872" Type="http://schemas.openxmlformats.org/officeDocument/2006/relationships/hyperlink" Target="https://drive.google.com/open?id=1SZ-NG78Dya0NQuDW3ijDhpjzTXuoM-rH&amp;authuser=ppmc.ccbandolin%40gmail.com&amp;usp=drive_fs" TargetMode="External"/><Relationship Id="rId1088" Type="http://schemas.openxmlformats.org/officeDocument/2006/relationships/hyperlink" Target="https://drive.google.com/open?id=1ub-pAArdAp5FPAz8mjIpzgt3ejK_l0Z5&amp;usp=drive_fs" TargetMode="External"/><Relationship Id="rId15" Type="http://schemas.openxmlformats.org/officeDocument/2006/relationships/hyperlink" Target="https://drive.google.com/open?id=1IVy7TMmx9U9WkylXWbrqopdGL1ioJe_X&amp;authuser=ppmc.ccbandolin%40gmail.com&amp;usp=drive_fs" TargetMode="External"/><Relationship Id="rId318" Type="http://schemas.openxmlformats.org/officeDocument/2006/relationships/hyperlink" Target="https://drive.google.com/open?id=1YkshjDM5jNL-cCkjKVTa5Mw8_cPwnBkk&amp;authuser=ppmc.ccbandolin%40gmail.com&amp;usp=drive_fs" TargetMode="External"/><Relationship Id="rId525" Type="http://schemas.openxmlformats.org/officeDocument/2006/relationships/hyperlink" Target="https://drive.google.com/open?id=13jMAGKTlssShOosklKWdI3mPJelGFNUF&amp;authuser=ppmc.ccbandolin%40gmail.com&amp;usp=drive_fs" TargetMode="External"/><Relationship Id="rId732" Type="http://schemas.openxmlformats.org/officeDocument/2006/relationships/hyperlink" Target="https://drive.google.com/open?id=143Q7v-D22fqUz3QShGD1k3GdaXj_tI4Q&amp;authuser=ppmc.ccbandolin%40gmail.com&amp;usp=drive_fs" TargetMode="External"/><Relationship Id="rId1155" Type="http://schemas.openxmlformats.org/officeDocument/2006/relationships/hyperlink" Target="https://drive.google.com/open?id=1m0OUjLG2Hwd9hEJl1dAQW4ozsDL_RkjX&amp;usp=drive_fs" TargetMode="External"/><Relationship Id="rId99" Type="http://schemas.openxmlformats.org/officeDocument/2006/relationships/hyperlink" Target="https://drive.google.com/open?id=1LRoqhjkFKZcosAaT2qBZdacdGp2jMa-o&amp;authuser=ppmc.ccbandolin%40gmail.com&amp;usp=drive_fs" TargetMode="External"/><Relationship Id="rId164" Type="http://schemas.openxmlformats.org/officeDocument/2006/relationships/hyperlink" Target="https://drive.google.com/open?id=1MAG70_CLsDOYFB-vImYJrui8Y9SjSqmc&amp;authuser=ppmc.ccbandolin%40gmail.com&amp;usp=drive_fs" TargetMode="External"/><Relationship Id="rId371" Type="http://schemas.openxmlformats.org/officeDocument/2006/relationships/hyperlink" Target="https://drive.google.com/open?id=1Zw_jcNKFES_S4Gtb8JOl7d0nvbA5CB7G&amp;authuser=ppmc.ccbandolin%40gmail.com&amp;usp=drive_fs" TargetMode="External"/><Relationship Id="rId1015" Type="http://schemas.openxmlformats.org/officeDocument/2006/relationships/hyperlink" Target="https://drive.google.com/open?id=1rZATPesOeMkn5UeWDwWnwa_Gu-wYJ98U&amp;usp=drive_fs" TargetMode="External"/><Relationship Id="rId469" Type="http://schemas.openxmlformats.org/officeDocument/2006/relationships/hyperlink" Target="https://drive.google.com/open?id=1c6G9z1_aGWFXbyBMPLUhq17Blbn7RMwg&amp;authuser=ppmc.ccbandolin%40gmail.com&amp;usp=drive_fs" TargetMode="External"/><Relationship Id="rId676" Type="http://schemas.openxmlformats.org/officeDocument/2006/relationships/hyperlink" Target="https://drive.google.com/open?id=1_om1MGkJgc8scOioo4F2rXa-4qEmt3-k&amp;authuser=ppmc.ccbandolin%40gmail.com&amp;usp=drive_fs" TargetMode="External"/><Relationship Id="rId883" Type="http://schemas.openxmlformats.org/officeDocument/2006/relationships/hyperlink" Target="https://drive.google.com/open?id=1SIH5ZKnkNzduuJUzgXgGvqxGxVvvhQDu&amp;authuser=ppmc.ccbandolin%40gmail.com&amp;usp=drive_fs" TargetMode="External"/><Relationship Id="rId1099" Type="http://schemas.openxmlformats.org/officeDocument/2006/relationships/hyperlink" Target="https://drive.google.com/open?id=1uN52nRj5Cxja0w-W_jtDG3Iu3VN3DJLB&amp;usp=drive_fs" TargetMode="External"/><Relationship Id="rId26" Type="http://schemas.openxmlformats.org/officeDocument/2006/relationships/hyperlink" Target="https://drive.google.com/open?id=1NqCCUhfdChezlsFE_kG-9bAHY-8TiiFy&amp;authuser=ppmc.ccbandolin%40gmail.com&amp;usp=drive_fs" TargetMode="External"/><Relationship Id="rId231" Type="http://schemas.openxmlformats.org/officeDocument/2006/relationships/hyperlink" Target="https://drive.google.com/open?id=1M5Nf89cGchJMhXYLtdMjQjJ13EWuqNkZ&amp;authuser=ppmc.ccbandolin%40gmail.com&amp;usp=drive_fs" TargetMode="External"/><Relationship Id="rId329" Type="http://schemas.openxmlformats.org/officeDocument/2006/relationships/hyperlink" Target="https://drive.google.com/open?id=1Yocii89k_gCB9rfU1MD1rtZqfUd1Berd&amp;authuser=ppmc.ccbandolin%40gmail.com&amp;usp=drive_fs" TargetMode="External"/><Relationship Id="rId536" Type="http://schemas.openxmlformats.org/officeDocument/2006/relationships/hyperlink" Target="https://drive.google.com/open?id=1e_KKTzUdpO4WCE5ZxSfwCJMHEFjaZebz&amp;authuser=ppmc.ccbandolin%40gmail.com&amp;usp=drive_fs" TargetMode="External"/><Relationship Id="rId1166" Type="http://schemas.openxmlformats.org/officeDocument/2006/relationships/hyperlink" Target="https://drive.google.com/open?id=19RgzfGYD3C-t6zrWjyCq9O0SpHGRGE1b&amp;usp=drive_fs" TargetMode="External"/><Relationship Id="rId175" Type="http://schemas.openxmlformats.org/officeDocument/2006/relationships/hyperlink" Target="https://drive.google.com/open?id=1MAG70_CLsDOYFB-vImYJrui8Y9SjSqmc&amp;authuser=ppmc.ccbandolin%40gmail.com&amp;usp=drive_fs" TargetMode="External"/><Relationship Id="rId743" Type="http://schemas.openxmlformats.org/officeDocument/2006/relationships/hyperlink" Target="https://drive.google.com/open?id=148eH0sS2Qh0PGrYKVH-t4yRjKh-jNSiX&amp;authuser=ppmc.ccbandolin%40gmail.com&amp;usp=drive_fs" TargetMode="External"/><Relationship Id="rId950" Type="http://schemas.openxmlformats.org/officeDocument/2006/relationships/hyperlink" Target="https://drive.google.com/open?id=1rTQws3EKSLJe1gqA8z8PkUARyMpsFP8X&amp;authuser=ppmc.ccbandolin%40gmail.com&amp;usp=drive_fs" TargetMode="External"/><Relationship Id="rId1026" Type="http://schemas.openxmlformats.org/officeDocument/2006/relationships/hyperlink" Target="https://drive.google.com/open?id=14RVrsFb6gyioum965RHSKEF8NjlCvBo8&amp;usp=drive_fs" TargetMode="External"/><Relationship Id="rId382" Type="http://schemas.openxmlformats.org/officeDocument/2006/relationships/hyperlink" Target="https://drive.google.com/open?id=1M8u_-iwhUO92I6QTRJKINbFNDHeNLsCu&amp;authuser=ppmc.ccbandolin%40gmail.com&amp;usp=drive_fs" TargetMode="External"/><Relationship Id="rId603" Type="http://schemas.openxmlformats.org/officeDocument/2006/relationships/hyperlink" Target="https://drive.google.com/open?id=1CT2_G8BRwWlhf-RUzMAspS9a6aqNfW_h&amp;authuser=ppmc.ccbandolin%40gmail.com&amp;usp=drive_fs" TargetMode="External"/><Relationship Id="rId687" Type="http://schemas.openxmlformats.org/officeDocument/2006/relationships/hyperlink" Target="https://drive.google.com/open?id=1K2DzZEEDIF7XglSVQ6FOYpDTByF-qPWd&amp;authuser=ppmc.ccbandolin%40gmail.com&amp;usp=drive_fs" TargetMode="External"/><Relationship Id="rId810" Type="http://schemas.openxmlformats.org/officeDocument/2006/relationships/hyperlink" Target="https://drive.google.com/open?id=1ibeLx5-bvtfFQNw-YKfWm0oxrASu4pDY&amp;usp=drive_fs" TargetMode="External"/><Relationship Id="rId908" Type="http://schemas.openxmlformats.org/officeDocument/2006/relationships/hyperlink" Target="https://drive.google.com/open?id=1Y7qed_8UNR1mn9yUddn9b1dTW8hm523e&amp;authuser=ppmc.ccbandolin%40gmail.com&amp;usp=drive_fs" TargetMode="External"/><Relationship Id="rId242" Type="http://schemas.openxmlformats.org/officeDocument/2006/relationships/hyperlink" Target="https://drive.google.com/open?id=1M8U4-Ou0-s2ShoDmBzLEkGz1xsPi8ypm&amp;authuser=ppmc.ccbandolin%40gmail.com&amp;usp=drive_fs" TargetMode="External"/><Relationship Id="rId894" Type="http://schemas.openxmlformats.org/officeDocument/2006/relationships/hyperlink" Target="https://drive.google.com/open?id=1iVywzuSqMqk_yesNpadFCKthyiPbAea3&amp;usp=drive_fs" TargetMode="External"/><Relationship Id="rId1177" Type="http://schemas.openxmlformats.org/officeDocument/2006/relationships/hyperlink" Target="https://drive.google.com/open?id=1-ic3sX8Le4HNQDej2OWVxUUjHoVy8MKk&amp;usp=drive_fs" TargetMode="External"/><Relationship Id="rId37" Type="http://schemas.openxmlformats.org/officeDocument/2006/relationships/hyperlink" Target="https://drive.google.com/open?id=1K4dH1oBqKVo5yHVmJAJJVn5i_lEJ1_TG&amp;authuser=ppmc.ccbandolin%40gmail.com&amp;usp=drive_fs" TargetMode="External"/><Relationship Id="rId102" Type="http://schemas.openxmlformats.org/officeDocument/2006/relationships/hyperlink" Target="https://drive.google.com/open?id=1JifeZFO3wp8XyWoAec8_7SUFljkTuD3-&amp;authuser=ppmc.ccbandolin%40gmail.com&amp;usp=drive_fs" TargetMode="External"/><Relationship Id="rId547" Type="http://schemas.openxmlformats.org/officeDocument/2006/relationships/hyperlink" Target="https://drive.google.com/open?id=1ikpB-Q5DF3elrcj9jZ6YOr-GYnazqVB4&amp;authuser=ppmc.ccbandolin%40gmail.com&amp;usp=drive_fs" TargetMode="External"/><Relationship Id="rId754" Type="http://schemas.openxmlformats.org/officeDocument/2006/relationships/hyperlink" Target="https://drive.google.com/open?id=1Kpv_43gjwk1RuJnth_fDlSVLxm973JcH&amp;authuser=ppmc.ccbandolin%40gmail.com&amp;usp=drive_fs" TargetMode="External"/><Relationship Id="rId961" Type="http://schemas.openxmlformats.org/officeDocument/2006/relationships/hyperlink" Target="https://drive.google.com/open?id=1ZFFCamDgvlO3ekTQLqQvzSLeftpjvy64&amp;authuser=ppmc.ccbandolin%40gmail.com&amp;usp=drive_fs" TargetMode="External"/><Relationship Id="rId90" Type="http://schemas.openxmlformats.org/officeDocument/2006/relationships/hyperlink" Target="https://drive.google.com/open?id=1LPB_RB9G7CreS8VvDRB_RDLVLY72VcTp&amp;authuser=ppmc.ccbandolin%40gmail.com&amp;usp=drive_fs" TargetMode="External"/><Relationship Id="rId186" Type="http://schemas.openxmlformats.org/officeDocument/2006/relationships/hyperlink" Target="https://drive.google.com/open?id=1Lz1Sqa4W9YITkIY8Px5yboK483RlTm6K&amp;authuser=ppmc.ccbandolin%40gmail.com&amp;usp=drive_fs" TargetMode="External"/><Relationship Id="rId393" Type="http://schemas.openxmlformats.org/officeDocument/2006/relationships/hyperlink" Target="https://drive.google.com/open?id=1BY4KDEiVlKmMBRdL2ftdPIFG7d4eijh0&amp;authuser=ppmc.ccbandolin%40gmail.com&amp;usp=drive_fs" TargetMode="External"/><Relationship Id="rId407" Type="http://schemas.openxmlformats.org/officeDocument/2006/relationships/hyperlink" Target="https://drive.google.com/open?id=1110mCfuroUfkxSOXyBlAdoQIvJeKTBxX&amp;authuser=ppmc.ccbandolin%40gmail.com&amp;usp=drive_fs" TargetMode="External"/><Relationship Id="rId614" Type="http://schemas.openxmlformats.org/officeDocument/2006/relationships/hyperlink" Target="https://drive.google.com/open?id=1oB26QpAM5Xp1YBSgCHW9JHz4__A9Qh_v&amp;authuser=ppmc.ccbandolin%40gmail.com&amp;usp=drive_fs" TargetMode="External"/><Relationship Id="rId821" Type="http://schemas.openxmlformats.org/officeDocument/2006/relationships/hyperlink" Target="https://drive.google.com/open?id=1ZISuDKPsIaiaWNDvU_3eBFk-u6HNQzqH&amp;authuser=ppmc.ccbandolin%40gmail.com&amp;usp=drive_fs" TargetMode="External"/><Relationship Id="rId1037" Type="http://schemas.openxmlformats.org/officeDocument/2006/relationships/hyperlink" Target="https://drive.google.com/open?id=14ZCBVfl1C2_QiuFF2ODWDZIwbS70Yhgc&amp;usp=drive_fs" TargetMode="External"/><Relationship Id="rId253" Type="http://schemas.openxmlformats.org/officeDocument/2006/relationships/hyperlink" Target="https://drive.google.com/open?id=15YtAW9JrwXWYPZ9Wv_eDRy6cLo0mxrtf&amp;authuser=ppmc.ccbandolin%40gmail.com&amp;usp=drive_fs" TargetMode="External"/><Relationship Id="rId460" Type="http://schemas.openxmlformats.org/officeDocument/2006/relationships/hyperlink" Target="https://drive.google.com/open?id=1ArLEymM7WyZseAkwTXiPxMurlyc9R8RO&amp;authuser=ppmc.ccbandolin%40gmail.com&amp;usp=drive_fs" TargetMode="External"/><Relationship Id="rId698" Type="http://schemas.openxmlformats.org/officeDocument/2006/relationships/hyperlink" Target="https://drive.google.com/open?id=1JjoIHY4TsP-2r8iB7r4JhkL4C6wIw2Fq&amp;authuser=ppmc.ccbandolin%40gmail.com&amp;usp=drive_fs" TargetMode="External"/><Relationship Id="rId919" Type="http://schemas.openxmlformats.org/officeDocument/2006/relationships/hyperlink" Target="https://drive.google.com/open?id=1SIH5ZKnkNzduuJUzgXgGvqxGxVvvhQDu&amp;authuser=ppmc.ccbandolin%40gmail.com&amp;usp=drive_fs" TargetMode="External"/><Relationship Id="rId1090" Type="http://schemas.openxmlformats.org/officeDocument/2006/relationships/hyperlink" Target="https://drive.google.com/open?id=1j-pFUBEiJJ-7RykuZUfU-VMMJIwTnjP_&amp;usp=drive_fs" TargetMode="External"/><Relationship Id="rId1104" Type="http://schemas.openxmlformats.org/officeDocument/2006/relationships/hyperlink" Target="https://drive.google.com/open?id=1uN52nRj5Cxja0w-W_jtDG3Iu3VN3DJLB&amp;usp=drive_fs" TargetMode="External"/><Relationship Id="rId48" Type="http://schemas.openxmlformats.org/officeDocument/2006/relationships/hyperlink" Target="https://drive.google.com/open?id=1K8qjkRsql0AVVQ0laqDuzcAxddGNfDos&amp;authuser=ppmc.ccbandolin%40gmail.com&amp;usp=drive_fs" TargetMode="External"/><Relationship Id="rId113" Type="http://schemas.openxmlformats.org/officeDocument/2006/relationships/hyperlink" Target="https://drive.google.com/open?id=1_l_98p5qc3mqZ7DmmiROYzFcmSPWcOr6&amp;authuser=ppmc.ccbandolin%40gmail.com&amp;usp=drive_fs" TargetMode="External"/><Relationship Id="rId320" Type="http://schemas.openxmlformats.org/officeDocument/2006/relationships/hyperlink" Target="https://drive.google.com/open?id=1Yw-wf3GiwTC9uXjf5ePHnL1X2e1Q2pc-&amp;authuser=ppmc.ccbandolin%40gmail.com&amp;usp=drive_fs" TargetMode="External"/><Relationship Id="rId558" Type="http://schemas.openxmlformats.org/officeDocument/2006/relationships/hyperlink" Target="https://drive.google.com/open?id=1i2ap8s0CCiuC3a2KBuJFfV0rvX63QLJu&amp;authuser=ppmc.ccbandolin%40gmail.com&amp;usp=drive_fs" TargetMode="External"/><Relationship Id="rId765" Type="http://schemas.openxmlformats.org/officeDocument/2006/relationships/hyperlink" Target="https://drive.google.com/open?id=1MBbAsHdaJ2cpv6e3iiG9hFPEzQonEYBW&amp;authuser=ppmc.ccbandolin%40gmail.com&amp;usp=drive_fs" TargetMode="External"/><Relationship Id="rId972" Type="http://schemas.openxmlformats.org/officeDocument/2006/relationships/hyperlink" Target="https://drive.google.com/open?id=1U9e1eSa9kAY-WHTxSfpj6HWFMEDQUZd5&amp;authuser=ppmc.ccbandolin%40gmail.com&amp;usp=drive_fs" TargetMode="External"/><Relationship Id="rId1188" Type="http://schemas.openxmlformats.org/officeDocument/2006/relationships/hyperlink" Target="https://drive.google.com/open?id=139Deayz8fnoGON3yTt_cgtboA1K2Vj47&amp;usp=drive_fs" TargetMode="External"/><Relationship Id="rId197" Type="http://schemas.openxmlformats.org/officeDocument/2006/relationships/hyperlink" Target="https://drive.google.com/open?id=15fQLXjcRwcxZNyrLWRi_aA5dVIQok4W1&amp;authuser=ppmc.ccbandolin%40gmail.com&amp;usp=drive_fs" TargetMode="External"/><Relationship Id="rId418" Type="http://schemas.openxmlformats.org/officeDocument/2006/relationships/hyperlink" Target="https://drive.google.com/open?id=11C88zueMG2F7SO8nr6fAPDpLD2WmuYmR&amp;authuser=ppmc.ccbandolin%40gmail.com&amp;usp=drive_fs" TargetMode="External"/><Relationship Id="rId625" Type="http://schemas.openxmlformats.org/officeDocument/2006/relationships/hyperlink" Target="https://drive.google.com/open?id=1GjX1vWA7bhDekZEQn2_4e3lgZ3Um0-56&amp;authuser=ppmc.ccbandolin%40gmail.com&amp;usp=drive_fs" TargetMode="External"/><Relationship Id="rId832" Type="http://schemas.openxmlformats.org/officeDocument/2006/relationships/hyperlink" Target="https://drive.google.com/open?id=1S-VcixXGB9kNYZtkpiU2Di5uisGYp3Fo&amp;authuser=ppmc.ccbandolin%40gmail.com&amp;usp=drive_fs" TargetMode="External"/><Relationship Id="rId1048" Type="http://schemas.openxmlformats.org/officeDocument/2006/relationships/hyperlink" Target="https://drive.google.com/open?id=1jacK5l0GNkNzVSpN9O7VOnU8XOYMbdND&amp;usp=drive_fs" TargetMode="External"/><Relationship Id="rId264" Type="http://schemas.openxmlformats.org/officeDocument/2006/relationships/hyperlink" Target="https://drive.google.com/open?id=16FTTl4KEZUyUzcDeobK-C-v_3DrfE0ph&amp;authuser=ppmc.ccbandolin%40gmail.com&amp;usp=drive_fs" TargetMode="External"/><Relationship Id="rId471" Type="http://schemas.openxmlformats.org/officeDocument/2006/relationships/hyperlink" Target="https://drive.google.com/open?id=16dLFz9awwPrXihIFghZ1Aon3J9d9d-I4&amp;authuser=ppmc.ccbandolin%40gmail.com&amp;usp=drive_fs" TargetMode="External"/><Relationship Id="rId1115" Type="http://schemas.openxmlformats.org/officeDocument/2006/relationships/hyperlink" Target="https://drive.google.com/open?id=1gkv2ac_yPEDjZWfLiNwyxamBBfCA5hxO&amp;usp=drive_fs" TargetMode="External"/><Relationship Id="rId59" Type="http://schemas.openxmlformats.org/officeDocument/2006/relationships/hyperlink" Target="https://drive.google.com/open?id=1KAGSA9hBRPenh6QWE0TEe693dmM5yaBi&amp;authuser=ppmc.ccbandolin%40gmail.com&amp;usp=drive_fs" TargetMode="External"/><Relationship Id="rId124" Type="http://schemas.openxmlformats.org/officeDocument/2006/relationships/hyperlink" Target="https://drive.google.com/open?id=15UqPti2tr4ERK67SXKCIaujBaUUcUmMs&amp;authuser=ppmc.ccbandolin%40gmail.com&amp;usp=drive_fs" TargetMode="External"/><Relationship Id="rId569" Type="http://schemas.openxmlformats.org/officeDocument/2006/relationships/hyperlink" Target="https://drive.google.com/open?id=1ClrBdIXgkPtYd7wFNQPSRNqhz-bA4i7E&amp;authuser=ppmc.ccbandolin%40gmail.com&amp;usp=drive_fs" TargetMode="External"/><Relationship Id="rId776" Type="http://schemas.openxmlformats.org/officeDocument/2006/relationships/hyperlink" Target="https://drive.google.com/open?id=1Yvo32_1ZlEYz6z1A8pN7N1YfKvuKrs9W&amp;authuser=ppmc.ccbandolin%40gmail.com&amp;usp=drive_fs" TargetMode="External"/><Relationship Id="rId983" Type="http://schemas.openxmlformats.org/officeDocument/2006/relationships/hyperlink" Target="https://drive.google.com/open?id=1sJ11URg8zbOh9ZgdJSLeRNLjtCoRryKC&amp;usp=drive_fs" TargetMode="External"/><Relationship Id="rId1199" Type="http://schemas.openxmlformats.org/officeDocument/2006/relationships/hyperlink" Target="https://drive.google.com/open?id=15SrZLigMLcwnm6CqZb8k2SNPYOdrf0YU&amp;usp=drive_fs" TargetMode="External"/><Relationship Id="rId331" Type="http://schemas.openxmlformats.org/officeDocument/2006/relationships/hyperlink" Target="https://drive.google.com/open?id=1ZBnqYBx_SIbI720YAdpflDYkJCE5StHC&amp;authuser=ppmc.ccbandolin%40gmail.com&amp;usp=drive_fs" TargetMode="External"/><Relationship Id="rId429" Type="http://schemas.openxmlformats.org/officeDocument/2006/relationships/hyperlink" Target="https://drive.google.com/open?id=11pFsrFefYgnpljK-imPuKV4kLZwySoq8&amp;authuser=ppmc.ccbandolin%40gmail.com&amp;usp=drive_fs" TargetMode="External"/><Relationship Id="rId636" Type="http://schemas.openxmlformats.org/officeDocument/2006/relationships/hyperlink" Target="https://drive.google.com/open?id=1Ea2Nqd_gtzXZcMa7ec4oAbc-wptfl_Nu&amp;authuser=ppmc.ccbandolin%40gmail.com&amp;usp=drive_fs" TargetMode="External"/><Relationship Id="rId1059" Type="http://schemas.openxmlformats.org/officeDocument/2006/relationships/hyperlink" Target="https://drive.google.com/open?id=14XIAgGWQCVFS59BClGv1MOAREySjsfir&amp;usp=drive_fs" TargetMode="External"/><Relationship Id="rId843" Type="http://schemas.openxmlformats.org/officeDocument/2006/relationships/hyperlink" Target="https://drive.google.com/open?id=1S0UFwBgvIE2kb99NWVzlE3K1m0cSzWIC&amp;authuser=ppmc.ccbandolin%40gmail.com&amp;usp=drive_fs" TargetMode="External"/><Relationship Id="rId1126" Type="http://schemas.openxmlformats.org/officeDocument/2006/relationships/hyperlink" Target="https://drive.google.com/open?id=1h28uhQkdl08R70lHCxVAe2Rm6iHd6mKF&amp;usp=drive_fs" TargetMode="External"/><Relationship Id="rId275" Type="http://schemas.openxmlformats.org/officeDocument/2006/relationships/hyperlink" Target="https://drive.google.com/open?id=1640kXdnk5y5S5oFGKC9w0Z1IGxuJi-ra&amp;authuser=ppmc.ccbandolin%40gmail.com&amp;usp=drive_fs" TargetMode="External"/><Relationship Id="rId482" Type="http://schemas.openxmlformats.org/officeDocument/2006/relationships/hyperlink" Target="https://drive.google.com/open?id=1AwTwjYSK61fIgabvP1-RESF1nSplNUKr&amp;authuser=ppmc.ccbandolin%40gmail.com&amp;usp=drive_fs" TargetMode="External"/><Relationship Id="rId703" Type="http://schemas.openxmlformats.org/officeDocument/2006/relationships/hyperlink" Target="https://drive.google.com/open?id=1McZMSEv2wOHNWEdzRHaSOHELtisUAVxg&amp;authuser=ppmc.ccbandolin%40gmail.com&amp;usp=drive_fs" TargetMode="External"/><Relationship Id="rId910" Type="http://schemas.openxmlformats.org/officeDocument/2006/relationships/hyperlink" Target="https://drive.google.com/open?id=1ScOEALTNjHCfOCGLnqTp6r0_LoTTe7eS&amp;authuser=ppmc.ccbandolin%40gmail.com&amp;usp=drive_fs" TargetMode="External"/><Relationship Id="rId135" Type="http://schemas.openxmlformats.org/officeDocument/2006/relationships/hyperlink" Target="https://drive.google.com/open?id=1NpKUU59J2fMHoQ2YNFvFMkx-Src20anG&amp;authuser=ppmc.ccbandolin%40gmail.com&amp;usp=drive_fs" TargetMode="External"/><Relationship Id="rId342" Type="http://schemas.openxmlformats.org/officeDocument/2006/relationships/hyperlink" Target="https://drive.google.com/open?id=1ZVVOY9gduN20qLA4vGVGEwiTnlTFQouK&amp;authuser=ppmc.ccbandolin%40gmail.com&amp;usp=drive_fs" TargetMode="External"/><Relationship Id="rId787" Type="http://schemas.openxmlformats.org/officeDocument/2006/relationships/hyperlink" Target="https://drive.google.com/open?id=1Z3AEtH_Du0oGXG9bm0zda-boYVrnorPy&amp;authuser=ppmc.ccbandolin%40gmail.com&amp;usp=drive_fs" TargetMode="External"/><Relationship Id="rId994" Type="http://schemas.openxmlformats.org/officeDocument/2006/relationships/hyperlink" Target="https://drive.google.com/open?id=1iuIKTTgejI2Pq9avxf3pOPTY9vV05SrN&amp;usp=drive_fs" TargetMode="External"/><Relationship Id="rId202" Type="http://schemas.openxmlformats.org/officeDocument/2006/relationships/hyperlink" Target="https://drive.google.com/open?id=15fQLXjcRwcxZNyrLWRi_aA5dVIQok4W1&amp;authuser=ppmc.ccbandolin%40gmail.com&amp;usp=drive_fs" TargetMode="External"/><Relationship Id="rId647" Type="http://schemas.openxmlformats.org/officeDocument/2006/relationships/hyperlink" Target="https://drive.google.com/open?id=1Eji8aqF65d3XnCsobcJYXIyAD7FLtk9e&amp;authuser=ppmc.ccbandolin%40gmail.com&amp;usp=drive_fs" TargetMode="External"/><Relationship Id="rId854" Type="http://schemas.openxmlformats.org/officeDocument/2006/relationships/hyperlink" Target="https://drive.google.com/open?id=1ZPlbsPBKLjew5tW5Sub-7U_uNj8kG02Z&amp;authuser=ppmc.ccbandolin%40gmail.com&amp;usp=drive_fs" TargetMode="External"/><Relationship Id="rId286" Type="http://schemas.openxmlformats.org/officeDocument/2006/relationships/hyperlink" Target="https://drive.google.com/open?id=1Y_EQ8rd6024k-Wje4tKGvfA6SSSqKD5S&amp;authuser=ppmc.ccbandolin%40gmail.com&amp;usp=drive_fs" TargetMode="External"/><Relationship Id="rId493" Type="http://schemas.openxmlformats.org/officeDocument/2006/relationships/hyperlink" Target="https://drive.google.com/open?id=12zGekWawFBbm4n_269JyE8qzRb1A2tnK&amp;authuser=ppmc.ccbandolin%40gmail.com&amp;usp=drive_fs" TargetMode="External"/><Relationship Id="rId507" Type="http://schemas.openxmlformats.org/officeDocument/2006/relationships/hyperlink" Target="https://drive.google.com/open?id=137t7E7p4_QzUdkSVL4GPFn8XFKnHrWmV&amp;authuser=ppmc.ccbandolin%40gmail.com&amp;usp=drive_fs" TargetMode="External"/><Relationship Id="rId714" Type="http://schemas.openxmlformats.org/officeDocument/2006/relationships/hyperlink" Target="https://drive.google.com/open?id=16GFJ55BfHlDfrk2_ePdNDpv_13jkt-cG&amp;authuser=ppmc.ccbandolin%40gmail.com&amp;usp=drive_fs" TargetMode="External"/><Relationship Id="rId921" Type="http://schemas.openxmlformats.org/officeDocument/2006/relationships/hyperlink" Target="https://drive.google.com/open?id=1ScOEALTNjHCfOCGLnqTp6r0_LoTTe7eS&amp;authuser=ppmc.ccbandolin%40gmail.com&amp;usp=drive_fs" TargetMode="External"/><Relationship Id="rId1137" Type="http://schemas.openxmlformats.org/officeDocument/2006/relationships/hyperlink" Target="https://drive.google.com/open?id=1y7Hwx3cTQqpfCgOWIHI5OQqxc_ael7zF&amp;usp=drive_fs" TargetMode="External"/><Relationship Id="rId50" Type="http://schemas.openxmlformats.org/officeDocument/2006/relationships/hyperlink" Target="https://drive.google.com/open?id=1JvIlFgd2SGqFUwGLJn03ayRkC3KB3kof&amp;authuser=ppmc.ccbandolin%40gmail.com&amp;usp=drive_fs" TargetMode="External"/><Relationship Id="rId146" Type="http://schemas.openxmlformats.org/officeDocument/2006/relationships/hyperlink" Target="https://drive.google.com/open?id=1NpKUU59J2fMHoQ2YNFvFMkx-Src20anG&amp;authuser=ppmc.ccbandolin%40gmail.com&amp;usp=drive_fs" TargetMode="External"/><Relationship Id="rId353" Type="http://schemas.openxmlformats.org/officeDocument/2006/relationships/hyperlink" Target="https://drive.google.com/open?id=140P5r5ZeRBVqbNdFOoG8_j0WK8eDT5Gj&amp;authuser=ppmc.ccbandolin%40gmail.com&amp;usp=drive_fs" TargetMode="External"/><Relationship Id="rId560" Type="http://schemas.openxmlformats.org/officeDocument/2006/relationships/hyperlink" Target="https://drive.google.com/open?id=16PZj3NHoXUyxwshMGfu4dxQjhAFAHmvQ&amp;authuser=ppmc.ccbandolin%40gmail.com&amp;usp=drive_fs" TargetMode="External"/><Relationship Id="rId798" Type="http://schemas.openxmlformats.org/officeDocument/2006/relationships/hyperlink" Target="https://drive.google.com/open?id=1jivM-D0TD_fMOIVvvvy5qG7-1leCFhtg&amp;usp=drive_fs" TargetMode="External"/><Relationship Id="rId1190" Type="http://schemas.openxmlformats.org/officeDocument/2006/relationships/hyperlink" Target="https://drive.google.com/open?id=139asoR08Sqbur7JPa4W6Z06WwP8e9dC0&amp;usp=drive_fs" TargetMode="External"/><Relationship Id="rId1204" Type="http://schemas.openxmlformats.org/officeDocument/2006/relationships/hyperlink" Target="https://drive.google.com/open?id=15M_a6MCK6ycJ1-AxM1maNog0wFYhwlNB&amp;usp=drive_fs" TargetMode="External"/><Relationship Id="rId213" Type="http://schemas.openxmlformats.org/officeDocument/2006/relationships/hyperlink" Target="https://drive.google.com/open?id=1M01pTvZl1bFJhyvLdnAB_678e5k91cWp&amp;authuser=ppmc.ccbandolin%40gmail.com&amp;usp=drive_fs" TargetMode="External"/><Relationship Id="rId420" Type="http://schemas.openxmlformats.org/officeDocument/2006/relationships/hyperlink" Target="https://drive.google.com/open?id=11pFsrFefYgnpljK-imPuKV4kLZwySoq8&amp;authuser=ppmc.ccbandolin%40gmail.com&amp;usp=drive_fs" TargetMode="External"/><Relationship Id="rId658" Type="http://schemas.openxmlformats.org/officeDocument/2006/relationships/hyperlink" Target="https://drive.google.com/open?id=1GmlXXk0miDENQywLuZKCuLfu-9LF28ez&amp;authuser=ppmc.ccbandolin%40gmail.com&amp;usp=drive_fs" TargetMode="External"/><Relationship Id="rId865" Type="http://schemas.openxmlformats.org/officeDocument/2006/relationships/hyperlink" Target="https://drive.google.com/open?id=1UU5Lq_MzDcDGmXTknOimpDvVEEmRDACg&amp;authuser=ppmc.ccbandolin%40gmail.com&amp;usp=drive_fs" TargetMode="External"/><Relationship Id="rId1050" Type="http://schemas.openxmlformats.org/officeDocument/2006/relationships/hyperlink" Target="https://drive.google.com/open?id=1uHbx-wWWcyVND_HgNWDdQVtDCwM6qgv2&amp;usp=drive_fs" TargetMode="External"/><Relationship Id="rId297" Type="http://schemas.openxmlformats.org/officeDocument/2006/relationships/hyperlink" Target="https://drive.google.com/open?id=1Yc4oFlPHIObaosXedGjPf6NDVXfeaUZ6&amp;authuser=ppmc.ccbandolin%40gmail.com&amp;usp=drive_fs" TargetMode="External"/><Relationship Id="rId518" Type="http://schemas.openxmlformats.org/officeDocument/2006/relationships/hyperlink" Target="https://drive.google.com/open?id=1ctlKmXG7ezGG_9g1W64Zq_87Cb84lWih&amp;authuser=ppmc.ccbandolin%40gmail.com&amp;usp=drive_fs" TargetMode="External"/><Relationship Id="rId725" Type="http://schemas.openxmlformats.org/officeDocument/2006/relationships/hyperlink" Target="https://drive.google.com/open?id=16QaNNsD1HXAE_2PuOMc52rRlgCMJuBW6&amp;authuser=ppmc.ccbandolin%40gmail.com&amp;usp=drive_fs" TargetMode="External"/><Relationship Id="rId932" Type="http://schemas.openxmlformats.org/officeDocument/2006/relationships/hyperlink" Target="https://drive.google.com/file/d/1S9ZZKse9b-Fp88DhPB9GQjuRrAaKc1MK/view?usp=sharing" TargetMode="External"/><Relationship Id="rId1148" Type="http://schemas.openxmlformats.org/officeDocument/2006/relationships/hyperlink" Target="https://drive.google.com/open?id=14NrSayRQiRgQA0GpPFUydo90qeEToxf_&amp;usp=drive_fs" TargetMode="External"/><Relationship Id="rId157" Type="http://schemas.openxmlformats.org/officeDocument/2006/relationships/hyperlink" Target="https://drive.google.com/open?id=1NpKUU59J2fMHoQ2YNFvFMkx-Src20anG&amp;authuser=ppmc.ccbandolin%40gmail.com&amp;usp=drive_fs" TargetMode="External"/><Relationship Id="rId364" Type="http://schemas.openxmlformats.org/officeDocument/2006/relationships/hyperlink" Target="https://drive.google.com/open?id=1ZrtQwkVpafrm1BFCfpwjY35n6miIf5Ib&amp;authuser=ppmc.ccbandolin%40gmail.com&amp;usp=drive_fs" TargetMode="External"/><Relationship Id="rId1008" Type="http://schemas.openxmlformats.org/officeDocument/2006/relationships/hyperlink" Target="https://drive.google.com/open?id=1Yt6VBaNssnmdQMTuBYHrJx6XZdco7yOL&amp;authuser=ppmc.ccbandolin%40gmail.com&amp;usp=drive_fs" TargetMode="External"/><Relationship Id="rId1215" Type="http://schemas.openxmlformats.org/officeDocument/2006/relationships/hyperlink" Target="https://drive.google.com/open?id=1JCGLHFO8Tf3GAbBdDnndSPPDaTqY9Cff&amp;authuser=ppmc.ccbandolin%40gmail.com&amp;usp=drive_fs" TargetMode="External"/><Relationship Id="rId61" Type="http://schemas.openxmlformats.org/officeDocument/2006/relationships/hyperlink" Target="https://drive.google.com/open?id=1K-emWuu9Su3FFqDljGtgxm91W01iMH9H&amp;authuser=ppmc.ccbandolin%40gmail.com&amp;usp=drive_fs" TargetMode="External"/><Relationship Id="rId571" Type="http://schemas.openxmlformats.org/officeDocument/2006/relationships/hyperlink" Target="https://drive.google.com/open?id=1DMKHGf5INVAimnXsbcmxNa5_cb68AMEf&amp;authuser=ppmc.ccbandolin%40gmail.com&amp;usp=drive_fs" TargetMode="External"/><Relationship Id="rId669" Type="http://schemas.openxmlformats.org/officeDocument/2006/relationships/hyperlink" Target="https://drive.google.com/open?id=16CxSQyNyDRpdzbfsxE1E6KwdzNYuC3vs&amp;authuser=ppmc.ccbandolin%40gmail.com&amp;usp=drive_fs" TargetMode="External"/><Relationship Id="rId876" Type="http://schemas.openxmlformats.org/officeDocument/2006/relationships/hyperlink" Target="https://drive.google.com/open?id=1UU5Lq_MzDcDGmXTknOimpDvVEEmRDACg&amp;authuser=ppmc.ccbandolin%40gmail.com&amp;usp=drive_fs" TargetMode="External"/><Relationship Id="rId19" Type="http://schemas.openxmlformats.org/officeDocument/2006/relationships/hyperlink" Target="https://drive.google.com/open?id=1HCwRRDAPpnAKZO58whcJjuJDWjZjfayq&amp;authuser=ppmc.ccbandolin%40gmail.com&amp;usp=drive_fs" TargetMode="External"/><Relationship Id="rId224" Type="http://schemas.openxmlformats.org/officeDocument/2006/relationships/hyperlink" Target="https://drive.google.com/open?id=1M2dqV_3SWf9uCJU1ZXoiDjsVflG2gQnf&amp;authuser=ppmc.ccbandolin%40gmail.com&amp;usp=drive_fs" TargetMode="External"/><Relationship Id="rId431" Type="http://schemas.openxmlformats.org/officeDocument/2006/relationships/hyperlink" Target="https://drive.google.com/open?id=11vRHbOB1qQkJZohG-aGfe10Ft51AGRf1&amp;authuser=ppmc.ccbandolin%40gmail.com&amp;usp=drive_fs" TargetMode="External"/><Relationship Id="rId529" Type="http://schemas.openxmlformats.org/officeDocument/2006/relationships/hyperlink" Target="https://drive.google.com/open?id=13jMAGKTlssShOosklKWdI3mPJelGFNUF&amp;authuser=ppmc.ccbandolin%40gmail.com&amp;usp=drive_fs" TargetMode="External"/><Relationship Id="rId736" Type="http://schemas.openxmlformats.org/officeDocument/2006/relationships/hyperlink" Target="https://drive.google.com/open?id=1af_Q8CPT6ZTviE4GU0eslOuCmN_WYNCN&amp;authuser=ppmc.ccbandolin%40gmail.com&amp;usp=drive_fs" TargetMode="External"/><Relationship Id="rId1061" Type="http://schemas.openxmlformats.org/officeDocument/2006/relationships/hyperlink" Target="https://drive.google.com/open?id=1frxivl1WQMB8kL49Uf2w8LQj3KNPmuHT&amp;usp=drive_fs" TargetMode="External"/><Relationship Id="rId1159" Type="http://schemas.openxmlformats.org/officeDocument/2006/relationships/hyperlink" Target="https://drive.google.com/open?id=1pi8qibGPFmqMlVyTujzneA92-DZiDaHi&amp;usp=drive_fs" TargetMode="External"/><Relationship Id="rId168" Type="http://schemas.openxmlformats.org/officeDocument/2006/relationships/hyperlink" Target="https://drive.google.com/open?id=1_nmDK0EUw_YROrX6SpnMeRegw6iIA_UW&amp;authuser=ppmc.ccbandolin%40gmail.com&amp;usp=drive_fs" TargetMode="External"/><Relationship Id="rId943" Type="http://schemas.openxmlformats.org/officeDocument/2006/relationships/hyperlink" Target="https://drive.google.com/open?id=1Sma2E6Y7sYBzHYyAty8Jbym9pyh-pG10&amp;authuser=ppmc.ccbandolin%40gmail.com&amp;usp=drive_fs" TargetMode="External"/><Relationship Id="rId1019" Type="http://schemas.openxmlformats.org/officeDocument/2006/relationships/hyperlink" Target="https://drive.google.com/file/d/1YUWfFusu_Qz_RHABuVLkxKvzz5AbNmV1/view?usp=sharing" TargetMode="External"/><Relationship Id="rId72" Type="http://schemas.openxmlformats.org/officeDocument/2006/relationships/hyperlink" Target="https://drive.google.com/open?id=1LJUg7Pm4GSJDdwHhr15xPggc2pf1nm7A&amp;authuser=ppmc.ccbandolin%40gmail.com&amp;usp=drive_fs" TargetMode="External"/><Relationship Id="rId375" Type="http://schemas.openxmlformats.org/officeDocument/2006/relationships/hyperlink" Target="https://drive.google.com/open?id=1U3otKDXCqh8B9D87GjtVP4VsvVcg5iCO&amp;authuser=ppmc.ccbandolin%40gmail.com&amp;usp=drive_fs" TargetMode="External"/><Relationship Id="rId582" Type="http://schemas.openxmlformats.org/officeDocument/2006/relationships/hyperlink" Target="https://drive.google.com/open?id=1CJuLOd97EhpM1QodOUPaiqPMXv7Fvkw6&amp;authuser=ppmc.ccbandolin%40gmail.com&amp;usp=drive_fs" TargetMode="External"/><Relationship Id="rId803" Type="http://schemas.openxmlformats.org/officeDocument/2006/relationships/hyperlink" Target="https://drive.google.com/open?id=1LrXfIIu4aINlHp_Lx7WFBScF85RN9bkR&amp;authuser=ppmc.ccbandolin%40gmail.com&amp;usp=drive_fs" TargetMode="External"/><Relationship Id="rId3" Type="http://schemas.openxmlformats.org/officeDocument/2006/relationships/hyperlink" Target="https://drive.google.com/open?id=1JD8CwmOs-lUp2Z_aFhtQ9ei7khiqGRef&amp;authuser=ppmc.ccbandolin%40gmail.com&amp;usp=drive_fs" TargetMode="External"/><Relationship Id="rId235" Type="http://schemas.openxmlformats.org/officeDocument/2006/relationships/hyperlink" Target="https://drive.google.com/open?id=1M5Nf89cGchJMhXYLtdMjQjJ13EWuqNkZ&amp;authuser=ppmc.ccbandolin%40gmail.com&amp;usp=drive_fs" TargetMode="External"/><Relationship Id="rId442" Type="http://schemas.openxmlformats.org/officeDocument/2006/relationships/hyperlink" Target="https://drive.google.com/open?id=125omLNIq0DzztYy2l1pB5AQ3ionwG7y2&amp;authuser=ppmc.ccbandolin%40gmail.com&amp;usp=drive_fs" TargetMode="External"/><Relationship Id="rId887" Type="http://schemas.openxmlformats.org/officeDocument/2006/relationships/hyperlink" Target="https://drive.google.com/open?id=143GMX4VPLzwmCw27AtTs4_7PZgbjvOFH&amp;authuser=ppmc.ccbandolin%40gmail.com&amp;usp=drive_fs" TargetMode="External"/><Relationship Id="rId1072" Type="http://schemas.openxmlformats.org/officeDocument/2006/relationships/hyperlink" Target="https://drive.google.com/open?id=1xo7iCJmJJBurK9lBLrfQoy5uLy-EX_bT&amp;usp=drive_fs" TargetMode="External"/><Relationship Id="rId302" Type="http://schemas.openxmlformats.org/officeDocument/2006/relationships/hyperlink" Target="https://drive.google.com/open?id=1Yc4oFlPHIObaosXedGjPf6NDVXfeaUZ6&amp;authuser=ppmc.ccbandolin%40gmail.com&amp;usp=drive_fs" TargetMode="External"/><Relationship Id="rId747" Type="http://schemas.openxmlformats.org/officeDocument/2006/relationships/hyperlink" Target="https://drive.google.com/open?id=16WRXOz4eVj6DVghfoa1_KQxBG68RVozz&amp;authuser=ppmc.ccbandolin%40gmail.com&amp;usp=drive_fs" TargetMode="External"/><Relationship Id="rId954" Type="http://schemas.openxmlformats.org/officeDocument/2006/relationships/hyperlink" Target="https://drive.google.com/open?id=1TZw_pV1HeczegsB2Af1GCcdYVJyAicas&amp;authuser=ppmc.ccbandolin%40gmail.com&amp;usp=drive_fs" TargetMode="External"/><Relationship Id="rId83" Type="http://schemas.openxmlformats.org/officeDocument/2006/relationships/hyperlink" Target="https://drive.google.com/open?id=1MG8BtLPDbJ4H2PRn6JAnscS_3uGXl4gD&amp;authuser=ppmc.ccbandolin%40gmail.com&amp;usp=drive_fs" TargetMode="External"/><Relationship Id="rId179" Type="http://schemas.openxmlformats.org/officeDocument/2006/relationships/hyperlink" Target="https://drive.google.com/open?id=16R6ros98KzqHf9XzIN0NI9TqMgEFwC8G&amp;authuser=ppmc.ccbandolin%40gmail.com&amp;usp=drive_fs" TargetMode="External"/><Relationship Id="rId386" Type="http://schemas.openxmlformats.org/officeDocument/2006/relationships/hyperlink" Target="https://drive.google.com/open?id=1rZWIqBgUv3sZqkDi60nMdEYUkP_0Wqad&amp;authuser=ppmc.ccbandolin%40gmail.com&amp;usp=drive_fs" TargetMode="External"/><Relationship Id="rId593" Type="http://schemas.openxmlformats.org/officeDocument/2006/relationships/hyperlink" Target="https://drive.google.com/open?id=1ZDpLZSpQKmGEwTr7QwOiKIEaSvVih_Zh&amp;authuser=ppmc.ccbandolin%40gmail.com&amp;usp=drive_fs" TargetMode="External"/><Relationship Id="rId607" Type="http://schemas.openxmlformats.org/officeDocument/2006/relationships/hyperlink" Target="https://drive.google.com/open?id=1FrUz2ZEHNcMFKO7G7pNX8nrIWverh8RU&amp;authuser=ppmc.ccbandolin%40gmail.com&amp;usp=drive_fs" TargetMode="External"/><Relationship Id="rId814" Type="http://schemas.openxmlformats.org/officeDocument/2006/relationships/hyperlink" Target="https://drive.google.com/open?id=1Ry8tkyQFdKZ9193vguE9yU59NnD4XfIz&amp;authuser=ppmc.ccbandolin%40gmail.com&amp;usp=drive_fs" TargetMode="External"/><Relationship Id="rId246" Type="http://schemas.openxmlformats.org/officeDocument/2006/relationships/hyperlink" Target="https://drive.google.com/open?id=1M8U4-Ou0-s2ShoDmBzLEkGz1xsPi8ypm&amp;authuser=ppmc.ccbandolin%40gmail.com&amp;usp=drive_fs" TargetMode="External"/><Relationship Id="rId453" Type="http://schemas.openxmlformats.org/officeDocument/2006/relationships/hyperlink" Target="https://drive.google.com/open?id=12KEgNmhWhkdOH5QKLK0-mVHTmI6jO4om&amp;authuser=ppmc.ccbandolin%40gmail.com&amp;usp=drive_fs" TargetMode="External"/><Relationship Id="rId660" Type="http://schemas.openxmlformats.org/officeDocument/2006/relationships/hyperlink" Target="https://drive.google.com/open?id=1F-msNIDmAvewlpQK6oKt1_qoVuX7_GS5&amp;authuser=ppmc.ccbandolin%40gmail.com&amp;usp=drive_fs" TargetMode="External"/><Relationship Id="rId898" Type="http://schemas.openxmlformats.org/officeDocument/2006/relationships/hyperlink" Target="https://drive.google.com/open?id=1Y7qed_8UNR1mn9yUddn9b1dTW8hm523e&amp;authuser=ppmc.ccbandolin%40gmail.com&amp;usp=drive_fs" TargetMode="External"/><Relationship Id="rId1083" Type="http://schemas.openxmlformats.org/officeDocument/2006/relationships/hyperlink" Target="https://drive.google.com/open?id=1tqoCum8M2D__KmpmRH8yQpQg0OI6zxYR&amp;usp=drive_fs" TargetMode="External"/><Relationship Id="rId106" Type="http://schemas.openxmlformats.org/officeDocument/2006/relationships/hyperlink" Target="https://drive.google.com/open?id=18iJsiB6e1Y99gE1HBnQr6iFv8s59IXv1&amp;authuser=ppmc.ccbandolin%40gmail.com&amp;usp=drive_fs" TargetMode="External"/><Relationship Id="rId313" Type="http://schemas.openxmlformats.org/officeDocument/2006/relationships/hyperlink" Target="https://drive.google.com/open?id=1YkshjDM5jNL-cCkjKVTa5Mw8_cPwnBkk&amp;authuser=ppmc.ccbandolin%40gmail.com&amp;usp=drive_fs" TargetMode="External"/><Relationship Id="rId758" Type="http://schemas.openxmlformats.org/officeDocument/2006/relationships/hyperlink" Target="https://drive.google.com/open?id=1Z8gLqlWOsAlMdCEP6rKrlpDisc5uBRzJ&amp;authuser=ppmc.ccbandolin%40gmail.com&amp;usp=drive_fs" TargetMode="External"/><Relationship Id="rId965" Type="http://schemas.openxmlformats.org/officeDocument/2006/relationships/hyperlink" Target="https://drive.google.com/open?id=1U7vK0XzLSGWmWTKa_yZ7IEjw2SmGpGvi&amp;authuser=ppmc.ccbandolin%40gmail.com&amp;usp=drive_fs" TargetMode="External"/><Relationship Id="rId1150" Type="http://schemas.openxmlformats.org/officeDocument/2006/relationships/hyperlink" Target="https://drive.google.com/open?id=14hTNBZYDVzHcPWAXPYBSyPMgRG9uVnc9&amp;usp=drive_fs" TargetMode="External"/><Relationship Id="rId10" Type="http://schemas.openxmlformats.org/officeDocument/2006/relationships/hyperlink" Target="https://drive.google.com/open?id=1JCGLHFO8Tf3GAbBdDnndSPPDaTqY9Cff&amp;authuser=ppmc.ccbandolin%40gmail.com&amp;usp=drive_fs" TargetMode="External"/><Relationship Id="rId94" Type="http://schemas.openxmlformats.org/officeDocument/2006/relationships/hyperlink" Target="https://drive.google.com/open?id=18iJsiB6e1Y99gE1HBnQr6iFv8s59IXv1&amp;authuser=ppmc.ccbandolin%40gmail.com&amp;usp=drive_fs" TargetMode="External"/><Relationship Id="rId397" Type="http://schemas.openxmlformats.org/officeDocument/2006/relationships/hyperlink" Target="https://drive.google.com/open?id=10q8UQBq0sscWeyacmNsDne9WIlrfeseV&amp;authuser=ppmc.ccbandolin%40gmail.com&amp;usp=drive_fs" TargetMode="External"/><Relationship Id="rId520" Type="http://schemas.openxmlformats.org/officeDocument/2006/relationships/hyperlink" Target="https://drive.google.com/open?id=13jMAGKTlssShOosklKWdI3mPJelGFNUF&amp;authuser=ppmc.ccbandolin%40gmail.com&amp;usp=drive_fs" TargetMode="External"/><Relationship Id="rId618" Type="http://schemas.openxmlformats.org/officeDocument/2006/relationships/hyperlink" Target="https://drive.google.com/open?id=1G6mitfhu3WyKakq14LY0FfANSn7VzfXl&amp;authuser=ppmc.ccbandolin%40gmail.com&amp;usp=drive_fs" TargetMode="External"/><Relationship Id="rId825" Type="http://schemas.openxmlformats.org/officeDocument/2006/relationships/hyperlink" Target="https://drive.google.com/file/d/1Ry8tkyQFdKZ9193vguE9yU59NnD4XfIz/view?usp=sharing" TargetMode="External"/><Relationship Id="rId257" Type="http://schemas.openxmlformats.org/officeDocument/2006/relationships/hyperlink" Target="https://drive.google.com/open?id=15YtAW9JrwXWYPZ9Wv_eDRy6cLo0mxrtf&amp;authuser=ppmc.ccbandolin%40gmail.com&amp;usp=drive_fs" TargetMode="External"/><Relationship Id="rId464" Type="http://schemas.openxmlformats.org/officeDocument/2006/relationships/hyperlink" Target="https://drive.google.com/open?id=1c6G9z1_aGWFXbyBMPLUhq17Blbn7RMwg&amp;authuser=ppmc.ccbandolin%40gmail.com&amp;usp=drive_fs" TargetMode="External"/><Relationship Id="rId1010" Type="http://schemas.openxmlformats.org/officeDocument/2006/relationships/hyperlink" Target="https://drive.google.com/open?id=1YV7m7XQkDHbNl523rXVmlfx1_fdrEe6n&amp;authuser=ppmc.ccbandolin%40gmail.com&amp;usp=drive_fs" TargetMode="External"/><Relationship Id="rId1094" Type="http://schemas.openxmlformats.org/officeDocument/2006/relationships/hyperlink" Target="https://drive.google.com/open?id=1ub-pAArdAp5FPAz8mjIpzgt3ejK_l0Z5&amp;usp=drive_fs" TargetMode="External"/><Relationship Id="rId1108" Type="http://schemas.openxmlformats.org/officeDocument/2006/relationships/hyperlink" Target="https://drive.google.com/open?id=1ggxOKap6PQ6xE_y9rEIj4gWWnnPuAW_r&amp;usp=drive_fs" TargetMode="External"/><Relationship Id="rId117" Type="http://schemas.openxmlformats.org/officeDocument/2006/relationships/hyperlink" Target="https://drive.google.com/open?id=16H1D0KJWunO1OeNQXauzVr5qDHvVpRUz&amp;authuser=ppmc.ccbandolin%40gmail.com&amp;usp=drive_fs" TargetMode="External"/><Relationship Id="rId671" Type="http://schemas.openxmlformats.org/officeDocument/2006/relationships/hyperlink" Target="https://drive.google.com/open?id=1lZlN95B0LCWfflD0m-iGv6Bz5jd2hq3G&amp;authuser=ppmc.ccbandolin%40gmail.com&amp;usp=drive_fs" TargetMode="External"/><Relationship Id="rId769" Type="http://schemas.openxmlformats.org/officeDocument/2006/relationships/hyperlink" Target="https://drive.google.com/open?id=1L5_NdcFnjETTNUk1aEHya6k_T0dAxrcx&amp;authuser=ppmc.ccbandolin%40gmail.com&amp;usp=drive_fs" TargetMode="External"/><Relationship Id="rId976" Type="http://schemas.openxmlformats.org/officeDocument/2006/relationships/hyperlink" Target="https://drive.google.com/open?id=1MrZjxPCvnFGZGqfPhWaa2EXExyuFU9gp&amp;authuser=ppmc.ccbandolin%40gmail.com&amp;usp=drive_fs" TargetMode="External"/><Relationship Id="rId324" Type="http://schemas.openxmlformats.org/officeDocument/2006/relationships/hyperlink" Target="https://drive.google.com/open?id=1Yocii89k_gCB9rfU1MD1rtZqfUd1Berd&amp;authuser=ppmc.ccbandolin%40gmail.com&amp;usp=drive_fs" TargetMode="External"/><Relationship Id="rId531" Type="http://schemas.openxmlformats.org/officeDocument/2006/relationships/hyperlink" Target="https://drive.google.com/open?id=1e_KKTzUdpO4WCE5ZxSfwCJMHEFjaZebz&amp;authuser=ppmc.ccbandolin%40gmail.com&amp;usp=drive_fs" TargetMode="External"/><Relationship Id="rId629" Type="http://schemas.openxmlformats.org/officeDocument/2006/relationships/hyperlink" Target="https://drive.google.com/open?id=1ECqi8gF444WmfuYgNbKBqpBxru3F6sy7&amp;authuser=ppmc.ccbandolin%40gmail.com&amp;usp=drive_fs" TargetMode="External"/><Relationship Id="rId1161" Type="http://schemas.openxmlformats.org/officeDocument/2006/relationships/hyperlink" Target="https://drive.google.com/open?id=14iignv1aBK7WvoZkcJU2GYYfkAQFUqJP&amp;usp=drive_fs" TargetMode="External"/><Relationship Id="rId836" Type="http://schemas.openxmlformats.org/officeDocument/2006/relationships/hyperlink" Target="https://drive.google.com/open?id=1S-VcixXGB9kNYZtkpiU2Di5uisGYp3Fo&amp;authuser=ppmc.ccbandolin%40gmail.com&amp;usp=drive_fs" TargetMode="External"/><Relationship Id="rId1021" Type="http://schemas.openxmlformats.org/officeDocument/2006/relationships/hyperlink" Target="https://drive.google.com/open?id=1YjjjwfrKjGuPL6FXHUcjv-n8UJAsn2mW&amp;authuser=ppmc.ccbandolin%40gmail.com&amp;usp=drive_fs" TargetMode="External"/><Relationship Id="rId1119" Type="http://schemas.openxmlformats.org/officeDocument/2006/relationships/hyperlink" Target="https://drive.google.com/open?id=1h59DjxtRWQmxJU7_6XE3L3WH3erQhHWE&amp;usp=drive_fs" TargetMode="External"/><Relationship Id="rId903" Type="http://schemas.openxmlformats.org/officeDocument/2006/relationships/hyperlink" Target="https://drive.google.com/open?id=1Y7qed_8UNR1mn9yUddn9b1dTW8hm523e&amp;authuser=ppmc.ccbandolin%40gmail.com&amp;usp=drive_fs" TargetMode="External"/><Relationship Id="rId32" Type="http://schemas.openxmlformats.org/officeDocument/2006/relationships/hyperlink" Target="https://drive.google.com/open?id=1JifeZFO3wp8XyWoAec8_7SUFljkTuD3-&amp;authuser=ppmc.ccbandolin%40gmail.com&amp;usp=drive_fs" TargetMode="External"/><Relationship Id="rId181" Type="http://schemas.openxmlformats.org/officeDocument/2006/relationships/hyperlink" Target="https://drive.google.com/open?id=1KTwbl4cgB-E92ed1HYwRjDdrokuYz_sa&amp;authuser=ppmc.ccbandolin%40gmail.com&amp;usp=drive_fs" TargetMode="External"/><Relationship Id="rId279" Type="http://schemas.openxmlformats.org/officeDocument/2006/relationships/hyperlink" Target="https://drive.google.com/open?id=1640kXdnk5y5S5oFGKC9w0Z1IGxuJi-ra&amp;authuser=ppmc.ccbandolin%40gmail.com&amp;usp=drive_fs" TargetMode="External"/><Relationship Id="rId486" Type="http://schemas.openxmlformats.org/officeDocument/2006/relationships/hyperlink" Target="https://drive.google.com/open?id=13-2Oq-XZL1Ib5G9JUYv8JB6nCSAudOwz&amp;authuser=ppmc.ccbandolin%40gmail.com&amp;usp=drive_fs" TargetMode="External"/><Relationship Id="rId693" Type="http://schemas.openxmlformats.org/officeDocument/2006/relationships/hyperlink" Target="https://drive.google.com/open?id=1GJ8OCiuidLJVQbD0WzdKMKPT5BDfx9NL&amp;authuser=ppmc.ccbandolin%40gmail.com&amp;usp=drive_fs" TargetMode="External"/><Relationship Id="rId139" Type="http://schemas.openxmlformats.org/officeDocument/2006/relationships/hyperlink" Target="https://drive.google.com/open?id=16R4vOqxZrqTkD8j40jzr_H4zNiOALX1e&amp;authuser=ppmc.ccbandolin%40gmail.com&amp;usp=drive_fs" TargetMode="External"/><Relationship Id="rId346" Type="http://schemas.openxmlformats.org/officeDocument/2006/relationships/hyperlink" Target="https://drive.google.com/open?id=1ZO0kp5xqQ0FtKDjvODAThxQfrba9LMXH&amp;authuser=ppmc.ccbandolin%40gmail.com&amp;usp=drive_fs" TargetMode="External"/><Relationship Id="rId553" Type="http://schemas.openxmlformats.org/officeDocument/2006/relationships/hyperlink" Target="https://drive.google.com/open?id=1i2ap8s0CCiuC3a2KBuJFfV0rvX63QLJu&amp;authuser=ppmc.ccbandolin%40gmail.com&amp;usp=drive_fs" TargetMode="External"/><Relationship Id="rId760" Type="http://schemas.openxmlformats.org/officeDocument/2006/relationships/hyperlink" Target="https://drive.google.com/open?id=1JueAFN8_6mMaGX8qNqPaqSnpqefohgXO&amp;authuser=ppmc.ccbandolin%40gmail.com&amp;usp=drive_fs" TargetMode="External"/><Relationship Id="rId998" Type="http://schemas.openxmlformats.org/officeDocument/2006/relationships/hyperlink" Target="https://drive.google.com/open?id=1Yt6VBaNssnmdQMTuBYHrJx6XZdco7yOL&amp;authuser=ppmc.ccbandolin%40gmail.com&amp;usp=drive_fs" TargetMode="External"/><Relationship Id="rId1183" Type="http://schemas.openxmlformats.org/officeDocument/2006/relationships/hyperlink" Target="https://drive.google.com/open?id=1-pDH7NwC6wAFmUFJUiAs15MiQoEL3UJE&amp;usp=drive_fs" TargetMode="External"/><Relationship Id="rId206" Type="http://schemas.openxmlformats.org/officeDocument/2006/relationships/hyperlink" Target="https://drive.google.com/open?id=1KcMOPXOa_5DbjVRXd8F0MDzxCSniVAyo&amp;authuser=ppmc.ccbandolin%40gmail.com&amp;usp=drive_fs" TargetMode="External"/><Relationship Id="rId413" Type="http://schemas.openxmlformats.org/officeDocument/2006/relationships/hyperlink" Target="https://drive.google.com/open?id=11C88zueMG2F7SO8nr6fAPDpLD2WmuYmR&amp;authuser=ppmc.ccbandolin%40gmail.com&amp;usp=drive_fs" TargetMode="External"/><Relationship Id="rId858" Type="http://schemas.openxmlformats.org/officeDocument/2006/relationships/hyperlink" Target="https://drive.google.com/open?id=1iymd-ajVHLf-ctq2cwQN2HIpvt67u3we&amp;usp=drive_fs" TargetMode="External"/><Relationship Id="rId1043" Type="http://schemas.openxmlformats.org/officeDocument/2006/relationships/hyperlink" Target="https://drive.google.com/open?id=1lIJjcWliDtu-N1K4NdaC5bN7gSVMz6Oz&amp;usp=drive_fs" TargetMode="External"/><Relationship Id="rId620" Type="http://schemas.openxmlformats.org/officeDocument/2006/relationships/hyperlink" Target="https://drive.google.com/open?id=1EPq1ydFhXa6W2knF8OwbyRUNgnTDTwI_&amp;authuser=ppmc.ccbandolin%40gmail.com&amp;usp=drive_fs" TargetMode="External"/><Relationship Id="rId718" Type="http://schemas.openxmlformats.org/officeDocument/2006/relationships/hyperlink" Target="https://drive.google.com/open?id=1R_QHQWPg0XZoCQqiGI15gO5-CuY3JHAH&amp;authuser=ppmc.ccbandolin%40gmail.com&amp;usp=drive_fs" TargetMode="External"/><Relationship Id="rId925" Type="http://schemas.openxmlformats.org/officeDocument/2006/relationships/hyperlink" Target="https://drive.google.com/open?id=1ZPlbsPBKLjew5tW5Sub-7U_uNj8kG02Z&amp;authuser=ppmc.ccbandolin%40gmail.com&amp;usp=drive_fs" TargetMode="External"/><Relationship Id="rId1110" Type="http://schemas.openxmlformats.org/officeDocument/2006/relationships/hyperlink" Target="https://drive.google.com/open?id=1gkv2ac_yPEDjZWfLiNwyxamBBfCA5hxO&amp;usp=drive_fs" TargetMode="External"/><Relationship Id="rId1208" Type="http://schemas.openxmlformats.org/officeDocument/2006/relationships/hyperlink" Target="https://drive.google.com/open?id=1JCGLHFO8Tf3GAbBdDnndSPPDaTqY9Cff&amp;authuser=ppmc.ccbandolin%40gmail.com&amp;usp=drive_fs" TargetMode="External"/><Relationship Id="rId54" Type="http://schemas.openxmlformats.org/officeDocument/2006/relationships/hyperlink" Target="https://drive.google.com/open?id=1KkB4yCU2e368sKM6pkiKWEeJr9Ygq069&amp;authuser=ppmc.ccbandolin%40gmail.com&amp;usp=drive_fs" TargetMode="External"/><Relationship Id="rId270" Type="http://schemas.openxmlformats.org/officeDocument/2006/relationships/hyperlink" Target="https://drive.google.com/open?id=160xsnmIH3T9WDYrnbtclQO_KzyS22WIV&amp;authuser=ppmc.ccbandolin%40gmail.com&amp;usp=drive_fs" TargetMode="External"/><Relationship Id="rId130" Type="http://schemas.openxmlformats.org/officeDocument/2006/relationships/hyperlink" Target="https://drive.google.com/open?id=15UqPti2tr4ERK67SXKCIaujBaUUcUmMs&amp;authuser=ppmc.ccbandolin%40gmail.com&amp;usp=drive_fs" TargetMode="External"/><Relationship Id="rId368" Type="http://schemas.openxmlformats.org/officeDocument/2006/relationships/hyperlink" Target="https://drive.google.com/open?id=1ZlMRQf-08Ikst-ZdiOK6H8e0hEX5C8RZ&amp;authuser=ppmc.ccbandolin%40gmail.com&amp;usp=drive_fs" TargetMode="External"/><Relationship Id="rId575" Type="http://schemas.openxmlformats.org/officeDocument/2006/relationships/hyperlink" Target="https://drive.google.com/open?id=1kp2EiXHdLfBrr_3Txe8srzeXFD2NpP2E&amp;authuser=ppmc.ccbandolin%40gmail.com&amp;usp=drive_fs" TargetMode="External"/><Relationship Id="rId782" Type="http://schemas.openxmlformats.org/officeDocument/2006/relationships/hyperlink" Target="https://drive.google.com/open?id=1LabPR78y8WMs11wkVbergsni0Sdw2SCF&amp;authuser=ppmc.ccbandolin%40gmail.com&amp;usp=drive_fs" TargetMode="External"/><Relationship Id="rId228" Type="http://schemas.openxmlformats.org/officeDocument/2006/relationships/hyperlink" Target="https://drive.google.com/open?id=1MWXzTcpQ9cmi2OpyBeWj1miarmUGJiqU&amp;authuser=ppmc.ccbandolin%40gmail.com&amp;usp=drive_fs" TargetMode="External"/><Relationship Id="rId435" Type="http://schemas.openxmlformats.org/officeDocument/2006/relationships/hyperlink" Target="https://drive.google.com/open?id=11vRHbOB1qQkJZohG-aGfe10Ft51AGRf1&amp;authuser=ppmc.ccbandolin%40gmail.com&amp;usp=drive_fs" TargetMode="External"/><Relationship Id="rId642" Type="http://schemas.openxmlformats.org/officeDocument/2006/relationships/hyperlink" Target="https://drive.google.com/open?id=1DaD7Rr612GMPNI3NOw6O3BzkYJVHk1xY&amp;authuser=ppmc.ccbandolin%40gmail.com&amp;usp=drive_fs" TargetMode="External"/><Relationship Id="rId1065" Type="http://schemas.openxmlformats.org/officeDocument/2006/relationships/hyperlink" Target="https://drive.google.com/open?id=1gS-qQtz8yG-cldSsK-busrNiyFv_pX6k&amp;usp=drive_fs" TargetMode="External"/><Relationship Id="rId502" Type="http://schemas.openxmlformats.org/officeDocument/2006/relationships/hyperlink" Target="https://drive.google.com/open?id=137t7E7p4_QzUdkSVL4GPFn8XFKnHrWmV&amp;authuser=ppmc.ccbandolin%40gmail.com&amp;usp=drive_fs" TargetMode="External"/><Relationship Id="rId947" Type="http://schemas.openxmlformats.org/officeDocument/2006/relationships/hyperlink" Target="https://drive.google.com/open?id=1TRKoVWy5-aH7azvTuXjaY6drdHa8Oh2K&amp;authuser=ppmc.ccbandolin%40gmail.com&amp;usp=drive_fs" TargetMode="External"/><Relationship Id="rId1132" Type="http://schemas.openxmlformats.org/officeDocument/2006/relationships/hyperlink" Target="https://drive.google.com/open?id=1jtQjoEG8L4tm3s_d8-7T2jeQLeWC4saL&amp;usp=drive_fs" TargetMode="External"/><Relationship Id="rId76" Type="http://schemas.openxmlformats.org/officeDocument/2006/relationships/hyperlink" Target="https://drive.google.com/open?id=1MOJ8ktldvcwhQAJuRtPPSK2jLCHKf57X&amp;authuser=ppmc.ccbandolin%40gmail.com&amp;usp=drive_fs" TargetMode="External"/><Relationship Id="rId807" Type="http://schemas.openxmlformats.org/officeDocument/2006/relationships/hyperlink" Target="https://drive.google.com/open?id=1LrXfIIu4aINlHp_Lx7WFBScF85RN9bkR&amp;authuser=ppmc.ccbandolin%40gmail.com&amp;usp=drive_fs" TargetMode="External"/><Relationship Id="rId292" Type="http://schemas.openxmlformats.org/officeDocument/2006/relationships/hyperlink" Target="https://drive.google.com/open?id=16L9_bbzSnMj0gWPQAWFXv1R6bj1ZmGI6&amp;authuser=ppmc.ccbandolin%40gmail.com&amp;usp=drive_fs" TargetMode="External"/><Relationship Id="rId597" Type="http://schemas.openxmlformats.org/officeDocument/2006/relationships/hyperlink" Target="https://drive.google.com/open?id=1FrUz2ZEHNcMFKO7G7pNX8nrIWverh8RU&amp;authuser=ppmc.ccbandolin%40gmail.com&amp;usp=drive_fs" TargetMode="External"/><Relationship Id="rId152" Type="http://schemas.openxmlformats.org/officeDocument/2006/relationships/hyperlink" Target="https://drive.google.com/open?id=1KcMOPXOa_5DbjVRXd8F0MDzxCSniVAyo&amp;authuser=ppmc.ccbandolin%40gmail.com&amp;usp=drive_fs" TargetMode="External"/><Relationship Id="rId457" Type="http://schemas.openxmlformats.org/officeDocument/2006/relationships/hyperlink" Target="https://drive.google.com/open?id=12KEgNmhWhkdOH5QKLK0-mVHTmI6jO4om&amp;authuser=ppmc.ccbandolin%40gmail.com&amp;usp=drive_fs" TargetMode="External"/><Relationship Id="rId1087" Type="http://schemas.openxmlformats.org/officeDocument/2006/relationships/hyperlink" Target="https://drive.google.com/open?id=1unU7nBN7kZhCQHjcAT4pjpRtDXx4_An5&amp;usp=drive_fs" TargetMode="External"/><Relationship Id="rId664" Type="http://schemas.openxmlformats.org/officeDocument/2006/relationships/hyperlink" Target="https://drive.google.com/open?id=1lEvYbTO2cif2ug9ewLy-572Y0gVZy4O8&amp;authuser=ppmc.ccbandolin%40gmail.com&amp;usp=drive_fs" TargetMode="External"/><Relationship Id="rId871" Type="http://schemas.openxmlformats.org/officeDocument/2006/relationships/hyperlink" Target="https://drive.google.com/open?id=1SIH5ZKnkNzduuJUzgXgGvqxGxVvvhQDu&amp;authuser=ppmc.ccbandolin%40gmail.com&amp;usp=drive_fs" TargetMode="External"/><Relationship Id="rId969" Type="http://schemas.openxmlformats.org/officeDocument/2006/relationships/hyperlink" Target="https://drive.google.com/open?id=1UAtDP75o1dySm8eUloRZ30FXzfIxn970&amp;authuser=ppmc.ccbandolin%40gmail.com&amp;usp=drive_fs" TargetMode="External"/><Relationship Id="rId317" Type="http://schemas.openxmlformats.org/officeDocument/2006/relationships/hyperlink" Target="https://drive.google.com/open?id=1YkshjDM5jNL-cCkjKVTa5Mw8_cPwnBkk&amp;authuser=ppmc.ccbandolin%40gmail.com&amp;usp=drive_fs" TargetMode="External"/><Relationship Id="rId524" Type="http://schemas.openxmlformats.org/officeDocument/2006/relationships/hyperlink" Target="https://drive.google.com/open?id=13jMAGKTlssShOosklKWdI3mPJelGFNUF&amp;authuser=ppmc.ccbandolin%40gmail.com&amp;usp=drive_fs" TargetMode="External"/><Relationship Id="rId731" Type="http://schemas.openxmlformats.org/officeDocument/2006/relationships/hyperlink" Target="https://drive.google.com/open?id=143Q7v-D22fqUz3QShGD1k3GdaXj_tI4Q&amp;authuser=ppmc.ccbandolin%40gmail.com&amp;usp=drive_fs" TargetMode="External"/><Relationship Id="rId1154" Type="http://schemas.openxmlformats.org/officeDocument/2006/relationships/hyperlink" Target="https://drive.google.com/open?id=14d-YC9FkGSE6-35nqflUyQARxnLYC9pz&amp;usp=drive_fs" TargetMode="External"/><Relationship Id="rId98" Type="http://schemas.openxmlformats.org/officeDocument/2006/relationships/hyperlink" Target="https://drive.google.com/open?id=1LRoqhjkFKZcosAaT2qBZdacdGp2jMa-o&amp;authuser=ppmc.ccbandolin%40gmail.com&amp;usp=drive_fs" TargetMode="External"/><Relationship Id="rId829" Type="http://schemas.openxmlformats.org/officeDocument/2006/relationships/hyperlink" Target="https://drive.google.com/open?id=1ZPlbsPBKLjew5tW5Sub-7U_uNj8kG02Z&amp;authuser=ppmc.ccbandolin%40gmail.com&amp;usp=drive_fs" TargetMode="External"/><Relationship Id="rId1014" Type="http://schemas.openxmlformats.org/officeDocument/2006/relationships/hyperlink" Target="https://drive.google.com/open?id=1YUWfFusu_Qz_RHABuVLkxKvzz5AbNmV1&amp;authuser=ppmc.ccbandolin%40gmail.com&amp;usp=drive_fs" TargetMode="External"/><Relationship Id="rId25" Type="http://schemas.openxmlformats.org/officeDocument/2006/relationships/hyperlink" Target="https://drive.google.com/open?id=1NqCCUhfdChezlsFE_kG-9bAHY-8TiiFy&amp;authuser=ppmc.ccbandolin%40gmail.com&amp;usp=drive_fs" TargetMode="External"/><Relationship Id="rId174" Type="http://schemas.openxmlformats.org/officeDocument/2006/relationships/hyperlink" Target="https://drive.google.com/open?id=1MAG70_CLsDOYFB-vImYJrui8Y9SjSqmc&amp;authuser=ppmc.ccbandolin%40gmail.com&amp;usp=drive_fs" TargetMode="External"/><Relationship Id="rId381" Type="http://schemas.openxmlformats.org/officeDocument/2006/relationships/hyperlink" Target="https://drive.google.com/open?id=1rZWIqBgUv3sZqkDi60nMdEYUkP_0Wqad&amp;authuser=ppmc.ccbandolin%40gmail.com&amp;usp=drive_fs" TargetMode="External"/><Relationship Id="rId241" Type="http://schemas.openxmlformats.org/officeDocument/2006/relationships/hyperlink" Target="https://drive.google.com/open?id=1M5Nf89cGchJMhXYLtdMjQjJ13EWuqNkZ&amp;authuser=ppmc.ccbandolin%40gmail.com&amp;usp=drive_fs" TargetMode="External"/><Relationship Id="rId479" Type="http://schemas.openxmlformats.org/officeDocument/2006/relationships/hyperlink" Target="https://drive.google.com/open?id=12hftlrq6Per66_R3Pyi8eNGlHUghMG0_&amp;authuser=ppmc.ccbandolin%40gmail.com&amp;usp=drive_fs" TargetMode="External"/><Relationship Id="rId686" Type="http://schemas.openxmlformats.org/officeDocument/2006/relationships/hyperlink" Target="https://drive.google.com/open?id=1K2DzZEEDIF7XglSVQ6FOYpDTByF-qPWd&amp;authuser=ppmc.ccbandolin%40gmail.com&amp;usp=drive_fs" TargetMode="External"/><Relationship Id="rId893" Type="http://schemas.openxmlformats.org/officeDocument/2006/relationships/hyperlink" Target="https://drive.google.com/open?id=1iVywzuSqMqk_yesNpadFCKthyiPbAea3&amp;usp=drive_fs" TargetMode="External"/><Relationship Id="rId339" Type="http://schemas.openxmlformats.org/officeDocument/2006/relationships/hyperlink" Target="https://drive.google.com/open?id=1YxT6rBsXqE0vX6WwXv91VFUXPQyb57LG&amp;authuser=ppmc.ccbandolin%40gmail.com&amp;usp=drive_fs" TargetMode="External"/><Relationship Id="rId546" Type="http://schemas.openxmlformats.org/officeDocument/2006/relationships/hyperlink" Target="https://drive.google.com/open?id=1ikpB-Q5DF3elrcj9jZ6YOr-GYnazqVB4&amp;authuser=ppmc.ccbandolin%40gmail.com&amp;usp=drive_fs" TargetMode="External"/><Relationship Id="rId753" Type="http://schemas.openxmlformats.org/officeDocument/2006/relationships/hyperlink" Target="https://drive.google.com/open?id=1Kpv_43gjwk1RuJnth_fDlSVLxm973JcH&amp;authuser=ppmc.ccbandolin%40gmail.com&amp;usp=drive_fs" TargetMode="External"/><Relationship Id="rId1176" Type="http://schemas.openxmlformats.org/officeDocument/2006/relationships/hyperlink" Target="https://drive.google.com/open?id=14ReKUMTZJGQFw8vO7Uxfqnr4M-N_Pznx&amp;usp=drive_fs" TargetMode="External"/><Relationship Id="rId101" Type="http://schemas.openxmlformats.org/officeDocument/2006/relationships/hyperlink" Target="https://drive.google.com/open?id=1Nx86BPYuv4oYB-p-V2_a1aBeF-hv4dHL&amp;authuser=ppmc.ccbandolin%40gmail.com&amp;usp=drive_fs" TargetMode="External"/><Relationship Id="rId406" Type="http://schemas.openxmlformats.org/officeDocument/2006/relationships/hyperlink" Target="https://drive.google.com/open?id=117Jj7b2AY_YyODCkOz4SGNA12qb2UpE7&amp;authuser=ppmc.ccbandolin%40gmail.com&amp;usp=drive_fs" TargetMode="External"/><Relationship Id="rId960" Type="http://schemas.openxmlformats.org/officeDocument/2006/relationships/hyperlink" Target="https://drive.google.com/open?id=1U7vK0XzLSGWmWTKa_yZ7IEjw2SmGpGvi&amp;authuser=ppmc.ccbandolin%40gmail.com&amp;usp=drive_fs" TargetMode="External"/><Relationship Id="rId1036" Type="http://schemas.openxmlformats.org/officeDocument/2006/relationships/hyperlink" Target="https://drive.google.com/open?id=1Yc4COgx_dkiHsbotFq6LnYMDGdFe9evd&amp;authuser=ppmc.ccbandolin%40gmail.com&amp;usp=drive_fs" TargetMode="External"/><Relationship Id="rId613" Type="http://schemas.openxmlformats.org/officeDocument/2006/relationships/hyperlink" Target="https://drive.google.com/open?id=1G6mitfhu3WyKakq14LY0FfANSn7VzfXl&amp;authuser=ppmc.ccbandolin%40gmail.com&amp;usp=drive_fs" TargetMode="External"/><Relationship Id="rId820" Type="http://schemas.openxmlformats.org/officeDocument/2006/relationships/hyperlink" Target="https://drive.google.com/open?id=1Ry8tkyQFdKZ9193vguE9yU59NnD4XfIz&amp;authuser=ppmc.ccbandolin%40gmail.com&amp;usp=drive_fs" TargetMode="External"/><Relationship Id="rId918" Type="http://schemas.openxmlformats.org/officeDocument/2006/relationships/hyperlink" Target="https://drive.google.com/open?id=1jeeE1jXxPEbd5LWnKF_rl1XQjUIIn5YE&amp;usp=drive_fs" TargetMode="External"/><Relationship Id="rId1103" Type="http://schemas.openxmlformats.org/officeDocument/2006/relationships/hyperlink" Target="https://drive.google.com/open?id=1uZeYnbZq_8nohHSzKrzDvSULImR_sFiv&amp;usp=drive_fs" TargetMode="External"/><Relationship Id="rId47" Type="http://schemas.openxmlformats.org/officeDocument/2006/relationships/hyperlink" Target="https://drive.google.com/open?id=1K8qjkRsql0AVVQ0laqDuzcAxddGNfDos&amp;authuser=ppmc.ccbandolin%40gmail.com&amp;usp=drive_fs" TargetMode="External"/><Relationship Id="rId196" Type="http://schemas.openxmlformats.org/officeDocument/2006/relationships/hyperlink" Target="https://drive.google.com/open?id=1Lz1Sqa4W9YITkIY8Px5yboK483RlTm6K&amp;authuser=ppmc.ccbandolin%40gmail.com&amp;usp=drive_fs" TargetMode="External"/><Relationship Id="rId263" Type="http://schemas.openxmlformats.org/officeDocument/2006/relationships/hyperlink" Target="https://drive.google.com/open?id=15YtAW9JrwXWYPZ9Wv_eDRy6cLo0mxrtf&amp;authuser=ppmc.ccbandolin%40gmail.com&amp;usp=drive_fs" TargetMode="External"/><Relationship Id="rId470" Type="http://schemas.openxmlformats.org/officeDocument/2006/relationships/hyperlink" Target="https://drive.google.com/open?id=16dLFz9awwPrXihIFghZ1Aon3J9d9d-I4&amp;authuser=ppmc.ccbandolin%40gmail.com&amp;usp=drive_fs" TargetMode="External"/><Relationship Id="rId123" Type="http://schemas.openxmlformats.org/officeDocument/2006/relationships/hyperlink" Target="https://drive.google.com/open?id=1NpKUU59J2fMHoQ2YNFvFMkx-Src20anG&amp;authuser=ppmc.ccbandolin%40gmail.com&amp;usp=drive_fs" TargetMode="External"/><Relationship Id="rId330" Type="http://schemas.openxmlformats.org/officeDocument/2006/relationships/hyperlink" Target="https://drive.google.com/open?id=1YxT6rBsXqE0vX6WwXv91VFUXPQyb57LG&amp;authuser=ppmc.ccbandolin%40gmail.com&amp;usp=drive_fs" TargetMode="External"/><Relationship Id="rId568" Type="http://schemas.openxmlformats.org/officeDocument/2006/relationships/hyperlink" Target="https://drive.google.com/open?id=1ClrBdIXgkPtYd7wFNQPSRNqhz-bA4i7E&amp;authuser=ppmc.ccbandolin%40gmail.com&amp;usp=drive_fs" TargetMode="External"/><Relationship Id="rId775" Type="http://schemas.openxmlformats.org/officeDocument/2006/relationships/hyperlink" Target="https://drive.google.com/open?id=1LM0l48tCS9u1SmMTP3EjfPG_ME454ZmQ&amp;authuser=ppmc.ccbandolin%40gmail.com&amp;usp=drive_fs" TargetMode="External"/><Relationship Id="rId982" Type="http://schemas.openxmlformats.org/officeDocument/2006/relationships/hyperlink" Target="https://drive.google.com/open?id=1sJ11URg8zbOh9ZgdJSLeRNLjtCoRryKC&amp;usp=drive_fs" TargetMode="External"/><Relationship Id="rId1198" Type="http://schemas.openxmlformats.org/officeDocument/2006/relationships/hyperlink" Target="https://drive.google.com/open?id=15Wl9yPMsLi3ghcwI_g20km-f-oDXGh8l&amp;usp=drive_fs" TargetMode="External"/><Relationship Id="rId428" Type="http://schemas.openxmlformats.org/officeDocument/2006/relationships/hyperlink" Target="https://drive.google.com/open?id=11tTkJoAndKP9w-m87k509gP9Bf2ddLAR&amp;authuser=ppmc.ccbandolin%40gmail.com&amp;usp=drive_fs" TargetMode="External"/><Relationship Id="rId635" Type="http://schemas.openxmlformats.org/officeDocument/2006/relationships/hyperlink" Target="https://drive.google.com/open?id=1Dg8Uajejx8u4QXvLdks8CDjn1TKChUVq&amp;authuser=ppmc.ccbandolin%40gmail.com&amp;usp=drive_fs" TargetMode="External"/><Relationship Id="rId842" Type="http://schemas.openxmlformats.org/officeDocument/2006/relationships/hyperlink" Target="https://drive.google.com/open?id=1ZPlbsPBKLjew5tW5Sub-7U_uNj8kG02Z&amp;authuser=ppmc.ccbandolin%40gmail.com&amp;usp=drive_fs" TargetMode="External"/><Relationship Id="rId1058" Type="http://schemas.openxmlformats.org/officeDocument/2006/relationships/hyperlink" Target="https://drive.google.com/open?id=1gAo7ICm3cwwgYcOiJK3UBcxxs1yhW83z&amp;usp=drive_fs" TargetMode="External"/><Relationship Id="rId702" Type="http://schemas.openxmlformats.org/officeDocument/2006/relationships/hyperlink" Target="https://drive.google.com/open?id=1McZMSEv2wOHNWEdzRHaSOHELtisUAVxg&amp;authuser=ppmc.ccbandolin%40gmail.com&amp;usp=drive_fs" TargetMode="External"/><Relationship Id="rId1125" Type="http://schemas.openxmlformats.org/officeDocument/2006/relationships/hyperlink" Target="https://drive.google.com/open?id=1gagINSGgjE4aDpBiLuz7NKt6xiUkX_Ce&amp;usp=drive_fs" TargetMode="External"/><Relationship Id="rId69" Type="http://schemas.openxmlformats.org/officeDocument/2006/relationships/hyperlink" Target="https://drive.google.com/open?id=15Y59IONrJgk3NN6mjTP_Bv_uZSy_rq42&amp;authuser=ppmc.ccbandolin%40gmail.com&amp;usp=drive_fs" TargetMode="External"/><Relationship Id="rId285" Type="http://schemas.openxmlformats.org/officeDocument/2006/relationships/hyperlink" Target="https://drive.google.com/open?id=1640kXdnk5y5S5oFGKC9w0Z1IGxuJi-ra&amp;authuser=ppmc.ccbandolin%40gmail.com&amp;usp=drive_fs" TargetMode="External"/><Relationship Id="rId492" Type="http://schemas.openxmlformats.org/officeDocument/2006/relationships/hyperlink" Target="https://drive.google.com/open?id=12zGekWawFBbm4n_269JyE8qzRb1A2tnK&amp;authuser=ppmc.ccbandolin%40gmail.com&amp;usp=drive_fs" TargetMode="External"/><Relationship Id="rId797" Type="http://schemas.openxmlformats.org/officeDocument/2006/relationships/hyperlink" Target="https://drive.google.com/open?id=1Ls1Er5S_RorDGjeaDzUHn0E8XTsRZNWi&amp;authuser=ppmc.ccbandolin%40gmail.com&amp;usp=drive_fs" TargetMode="External"/><Relationship Id="rId145" Type="http://schemas.openxmlformats.org/officeDocument/2006/relationships/hyperlink" Target="https://drive.google.com/open?id=1NpKUU59J2fMHoQ2YNFvFMkx-Src20anG&amp;authuser=ppmc.ccbandolin%40gmail.com&amp;usp=drive_fs" TargetMode="External"/><Relationship Id="rId352" Type="http://schemas.openxmlformats.org/officeDocument/2006/relationships/hyperlink" Target="https://drive.google.com/open?id=1ZbA9rKghLTAwEJB4e-tt9FTfBaev3-nA&amp;authuser=ppmc.ccbandolin%40gmail.com&amp;usp=drive_fs" TargetMode="External"/><Relationship Id="rId212" Type="http://schemas.openxmlformats.org/officeDocument/2006/relationships/hyperlink" Target="https://drive.google.com/open?id=1MIecyx3zvYSvmSG-RtU6wOqDJ9q5yQZK&amp;authuser=ppmc.ccbandolin%40gmail.com&amp;usp=drive_fs" TargetMode="External"/><Relationship Id="rId657" Type="http://schemas.openxmlformats.org/officeDocument/2006/relationships/hyperlink" Target="https://drive.google.com/open?id=1Eq5jN34RB2Z8w6a5Td9uQE3Yv0H7V_EL&amp;authuser=ppmc.ccbandolin%40gmail.com&amp;usp=drive_fs" TargetMode="External"/><Relationship Id="rId864" Type="http://schemas.openxmlformats.org/officeDocument/2006/relationships/hyperlink" Target="https://drive.google.com/open?id=1UU5Lq_MzDcDGmXTknOimpDvVEEmRDACg&amp;authuser=ppmc.ccbandolin%40gmail.com&amp;usp=drive_fs" TargetMode="External"/><Relationship Id="rId517" Type="http://schemas.openxmlformats.org/officeDocument/2006/relationships/hyperlink" Target="https://drive.google.com/open?id=1dP2D3hDnFOVzsMP3cQwFx-SVjVNqJrEb&amp;authuser=ppmc.ccbandolin%40gmail.com&amp;usp=drive_fs" TargetMode="External"/><Relationship Id="rId724" Type="http://schemas.openxmlformats.org/officeDocument/2006/relationships/hyperlink" Target="https://drive.google.com/open?id=16QaNNsD1HXAE_2PuOMc52rRlgCMJuBW6&amp;authuser=ppmc.ccbandolin%40gmail.com&amp;usp=drive_fs" TargetMode="External"/><Relationship Id="rId931" Type="http://schemas.openxmlformats.org/officeDocument/2006/relationships/hyperlink" Target="https://drive.google.com/open?id=1Ra4sEQwTvERC5w9Ny9XvgAPJZHNvkSSU&amp;authuser=ppmc.ccbandolin%40gmail.com&amp;usp=drive_fs" TargetMode="External"/><Relationship Id="rId1147" Type="http://schemas.openxmlformats.org/officeDocument/2006/relationships/hyperlink" Target="https://drive.google.com/open?id=14NrSayRQiRgQA0GpPFUydo90qeEToxf_&amp;usp=drive_fs" TargetMode="External"/><Relationship Id="rId60" Type="http://schemas.openxmlformats.org/officeDocument/2006/relationships/hyperlink" Target="https://drive.google.com/open?id=1KAGSA9hBRPenh6QWE0TEe693dmM5yaBi&amp;authuser=ppmc.ccbandolin%40gmail.com&amp;usp=drive_fs" TargetMode="External"/><Relationship Id="rId1007" Type="http://schemas.openxmlformats.org/officeDocument/2006/relationships/hyperlink" Target="https://drive.google.com/open?id=1Yt6VBaNssnmdQMTuBYHrJx6XZdco7yOL&amp;authuser=ppmc.ccbandolin%40gmail.com&amp;usp=drive_fs" TargetMode="External"/><Relationship Id="rId1214" Type="http://schemas.openxmlformats.org/officeDocument/2006/relationships/hyperlink" Target="https://drive.google.com/open?id=1JCGLHFO8Tf3GAbBdDnndSPPDaTqY9Cff&amp;authuser=ppmc.ccbandolin%40gmail.com&amp;usp=drive_fs" TargetMode="External"/><Relationship Id="rId18" Type="http://schemas.openxmlformats.org/officeDocument/2006/relationships/hyperlink" Target="https://drive.google.com/open?id=1JTUM-d09Dnqwg5DYB4w5kEWqgGh54y5X&amp;authuser=ppmc.ccbandolin%40gmail.com&amp;usp=drive_f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74"/>
  <sheetViews>
    <sheetView zoomScaleNormal="100" zoomScaleSheetLayoutView="55" workbookViewId="0">
      <pane xSplit="1" ySplit="6" topLeftCell="B7" activePane="bottomRight" state="frozen"/>
      <selection activeCell="T88" sqref="T88"/>
      <selection pane="topRight" activeCell="T88" sqref="T88"/>
      <selection pane="bottomLeft" activeCell="T88" sqref="T88"/>
      <selection pane="bottomRight" activeCell="A11" sqref="A11"/>
    </sheetView>
  </sheetViews>
  <sheetFormatPr defaultColWidth="8" defaultRowHeight="13.8" x14ac:dyDescent="0.25"/>
  <cols>
    <col min="1" max="1" width="46.5546875" style="137" customWidth="1"/>
    <col min="2" max="2" width="14.88671875" style="137" bestFit="1" customWidth="1"/>
    <col min="3" max="3" width="21.88671875" style="138" customWidth="1"/>
    <col min="4" max="4" width="19.109375" style="138" bestFit="1" customWidth="1"/>
    <col min="5" max="5" width="21.44140625" style="139" bestFit="1" customWidth="1"/>
    <col min="6" max="6" width="19.109375" style="139" customWidth="1"/>
    <col min="7" max="7" width="15.21875" style="139" customWidth="1"/>
    <col min="8" max="8" width="15.5546875" style="139" customWidth="1"/>
    <col min="9" max="10" width="15.88671875" style="139" customWidth="1"/>
    <col min="11" max="11" width="14" style="139" customWidth="1"/>
    <col min="12" max="17" width="15.88671875" style="139" customWidth="1"/>
    <col min="18" max="18" width="17.21875" style="139" customWidth="1"/>
    <col min="19" max="19" width="19" style="139" customWidth="1"/>
    <col min="20" max="20" width="16.21875" style="139" customWidth="1"/>
    <col min="21" max="22" width="15.88671875" style="139" customWidth="1"/>
    <col min="23" max="24" width="18.21875" style="139" customWidth="1"/>
    <col min="25" max="25" width="7.109375" style="138" customWidth="1"/>
    <col min="26" max="26" width="14.109375" style="140" hidden="1" customWidth="1"/>
    <col min="27" max="27" width="12.33203125" style="140" hidden="1" customWidth="1"/>
    <col min="28" max="28" width="12.6640625" style="140" hidden="1" customWidth="1"/>
    <col min="29" max="29" width="0" style="140" hidden="1" customWidth="1"/>
    <col min="30" max="31" width="8" style="140"/>
    <col min="32" max="32" width="14.109375" style="140" bestFit="1" customWidth="1"/>
    <col min="33" max="16384" width="8" style="140"/>
  </cols>
  <sheetData>
    <row r="1" spans="1:28" s="135" customFormat="1" x14ac:dyDescent="0.25">
      <c r="A1" s="132" t="s">
        <v>1285</v>
      </c>
      <c r="B1" s="132"/>
      <c r="C1" s="133"/>
      <c r="D1" s="133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3"/>
    </row>
    <row r="2" spans="1:28" s="135" customFormat="1" x14ac:dyDescent="0.25">
      <c r="A2" s="132" t="s">
        <v>1286</v>
      </c>
      <c r="B2" s="132"/>
      <c r="C2" s="133"/>
      <c r="D2" s="133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3"/>
    </row>
    <row r="3" spans="1:28" ht="16.05" customHeight="1" x14ac:dyDescent="0.25">
      <c r="A3" s="136" t="s">
        <v>1287</v>
      </c>
    </row>
    <row r="4" spans="1:28" x14ac:dyDescent="0.25">
      <c r="A4" s="141"/>
      <c r="B4" s="141"/>
      <c r="W4" s="142"/>
      <c r="X4" s="142"/>
      <c r="Y4" s="143"/>
    </row>
    <row r="5" spans="1:28" ht="28.2" customHeight="1" x14ac:dyDescent="0.25">
      <c r="A5" s="271" t="s">
        <v>1118</v>
      </c>
      <c r="B5" s="272" t="s">
        <v>1277</v>
      </c>
      <c r="C5" s="144" t="s">
        <v>1288</v>
      </c>
      <c r="D5" s="273" t="s">
        <v>1289</v>
      </c>
      <c r="E5" s="275" t="s">
        <v>1290</v>
      </c>
      <c r="F5" s="275" t="s">
        <v>1291</v>
      </c>
      <c r="G5" s="269" t="s">
        <v>1292</v>
      </c>
      <c r="H5" s="269" t="s">
        <v>1293</v>
      </c>
      <c r="I5" s="269" t="s">
        <v>1294</v>
      </c>
      <c r="J5" s="269" t="s">
        <v>1295</v>
      </c>
      <c r="K5" s="269" t="s">
        <v>1296</v>
      </c>
      <c r="L5" s="269" t="s">
        <v>1297</v>
      </c>
      <c r="M5" s="269" t="s">
        <v>1298</v>
      </c>
      <c r="N5" s="269" t="s">
        <v>1299</v>
      </c>
      <c r="O5" s="269" t="s">
        <v>1300</v>
      </c>
      <c r="P5" s="269" t="s">
        <v>1301</v>
      </c>
      <c r="Q5" s="269" t="s">
        <v>1302</v>
      </c>
      <c r="R5" s="270" t="s">
        <v>1303</v>
      </c>
      <c r="S5" s="269" t="s">
        <v>1304</v>
      </c>
      <c r="T5" s="262" t="s">
        <v>1305</v>
      </c>
      <c r="U5" s="263"/>
      <c r="V5" s="145"/>
      <c r="W5" s="264" t="s">
        <v>1306</v>
      </c>
      <c r="X5" s="195"/>
      <c r="Y5" s="265" t="s">
        <v>1307</v>
      </c>
    </row>
    <row r="6" spans="1:28" ht="27.6" x14ac:dyDescent="0.25">
      <c r="A6" s="271"/>
      <c r="B6" s="272"/>
      <c r="C6" s="146" t="s">
        <v>1219</v>
      </c>
      <c r="D6" s="274"/>
      <c r="E6" s="276"/>
      <c r="F6" s="276"/>
      <c r="G6" s="269"/>
      <c r="H6" s="269"/>
      <c r="I6" s="269"/>
      <c r="J6" s="269"/>
      <c r="K6" s="269"/>
      <c r="L6" s="269"/>
      <c r="M6" s="269"/>
      <c r="N6" s="269"/>
      <c r="O6" s="269"/>
      <c r="P6" s="269"/>
      <c r="Q6" s="269"/>
      <c r="R6" s="270"/>
      <c r="S6" s="269"/>
      <c r="T6" s="147" t="s">
        <v>1308</v>
      </c>
      <c r="U6" s="147" t="s">
        <v>1309</v>
      </c>
      <c r="V6" s="147" t="s">
        <v>1310</v>
      </c>
      <c r="W6" s="264"/>
      <c r="X6" s="195"/>
      <c r="Y6" s="265"/>
    </row>
    <row r="7" spans="1:28" x14ac:dyDescent="0.25">
      <c r="A7" s="148" t="s">
        <v>1311</v>
      </c>
      <c r="B7" s="149"/>
      <c r="C7" s="150"/>
      <c r="D7" s="150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50"/>
    </row>
    <row r="8" spans="1:28" x14ac:dyDescent="0.25">
      <c r="A8" s="152" t="s">
        <v>1312</v>
      </c>
      <c r="B8" s="149"/>
      <c r="C8" s="150"/>
      <c r="D8" s="150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0"/>
    </row>
    <row r="9" spans="1:28" x14ac:dyDescent="0.25">
      <c r="A9" s="153" t="s">
        <v>1313</v>
      </c>
      <c r="B9" s="154"/>
      <c r="C9" s="150">
        <v>1410000</v>
      </c>
      <c r="D9" s="150"/>
      <c r="E9" s="151">
        <f>C9+D9</f>
        <v>1410000</v>
      </c>
      <c r="F9" s="151">
        <f>E9</f>
        <v>1410000</v>
      </c>
      <c r="G9" s="151">
        <v>662</v>
      </c>
      <c r="H9" s="151">
        <v>4445</v>
      </c>
      <c r="I9" s="151">
        <f>25634.17-15400</f>
        <v>10234.169999999998</v>
      </c>
      <c r="J9" s="151">
        <v>4106</v>
      </c>
      <c r="K9" s="151">
        <v>17775</v>
      </c>
      <c r="L9" s="151">
        <v>16472</v>
      </c>
      <c r="M9" s="151">
        <v>15134</v>
      </c>
      <c r="N9" s="151">
        <f>30881.78-1895</f>
        <v>28986.78</v>
      </c>
      <c r="O9" s="151">
        <v>21360</v>
      </c>
      <c r="P9" s="151">
        <v>2621</v>
      </c>
      <c r="Q9" s="151">
        <v>918</v>
      </c>
      <c r="R9" s="155">
        <v>63154</v>
      </c>
      <c r="S9" s="151">
        <f>84525+38500</f>
        <v>123025</v>
      </c>
      <c r="T9" s="151">
        <v>8397</v>
      </c>
      <c r="U9" s="151">
        <v>11251</v>
      </c>
      <c r="V9" s="151">
        <v>29489</v>
      </c>
      <c r="W9" s="151">
        <f>F9-S9</f>
        <v>1286975</v>
      </c>
      <c r="X9" s="151"/>
      <c r="Y9" s="156" t="s">
        <v>1314</v>
      </c>
      <c r="Z9" s="157">
        <f>S9/E9</f>
        <v>8.725177304964539E-2</v>
      </c>
    </row>
    <row r="10" spans="1:28" x14ac:dyDescent="0.25">
      <c r="A10" s="152" t="s">
        <v>1315</v>
      </c>
      <c r="B10" s="154"/>
      <c r="C10" s="150"/>
      <c r="D10" s="150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6"/>
    </row>
    <row r="11" spans="1:28" x14ac:dyDescent="0.25">
      <c r="A11" s="153" t="s">
        <v>1316</v>
      </c>
      <c r="B11" s="154"/>
      <c r="C11" s="150">
        <v>850000</v>
      </c>
      <c r="D11" s="150"/>
      <c r="E11" s="151">
        <f t="shared" ref="E11:E23" si="0">C11+D11</f>
        <v>850000</v>
      </c>
      <c r="F11" s="151">
        <f t="shared" ref="F11:F23" si="1">E11</f>
        <v>850000</v>
      </c>
      <c r="G11" s="151"/>
      <c r="H11" s="151"/>
      <c r="I11" s="151">
        <v>1000</v>
      </c>
      <c r="J11" s="151"/>
      <c r="K11" s="151"/>
      <c r="L11" s="151">
        <v>31400</v>
      </c>
      <c r="M11" s="151"/>
      <c r="N11" s="151">
        <v>87000</v>
      </c>
      <c r="O11" s="151"/>
      <c r="P11" s="151"/>
      <c r="Q11" s="151"/>
      <c r="R11" s="151">
        <v>459050</v>
      </c>
      <c r="S11" s="151">
        <f>119400+459050</f>
        <v>578450</v>
      </c>
      <c r="T11" s="151">
        <v>1000</v>
      </c>
      <c r="U11" s="151"/>
      <c r="V11" s="151">
        <v>118400</v>
      </c>
      <c r="W11" s="151">
        <f>F11-S11</f>
        <v>271550</v>
      </c>
      <c r="X11" s="151"/>
      <c r="Y11" s="156" t="s">
        <v>1317</v>
      </c>
      <c r="Z11" s="158">
        <f>E11+E13+E12</f>
        <v>2039195</v>
      </c>
      <c r="AA11" s="158">
        <f>S11+S12+S13</f>
        <v>1015103.76</v>
      </c>
      <c r="AB11" s="157">
        <f>AA11/Z11</f>
        <v>0.49779631668378943</v>
      </c>
    </row>
    <row r="12" spans="1:28" x14ac:dyDescent="0.25">
      <c r="A12" s="153" t="s">
        <v>1318</v>
      </c>
      <c r="B12" s="154"/>
      <c r="C12" s="150">
        <v>100000</v>
      </c>
      <c r="D12" s="150"/>
      <c r="E12" s="151">
        <f t="shared" si="0"/>
        <v>100000</v>
      </c>
      <c r="F12" s="151">
        <f t="shared" si="1"/>
        <v>100000</v>
      </c>
      <c r="G12" s="151"/>
      <c r="H12" s="151">
        <v>8906.25</v>
      </c>
      <c r="I12" s="151">
        <v>19768.29</v>
      </c>
      <c r="J12" s="151">
        <v>3707</v>
      </c>
      <c r="K12" s="151">
        <v>21831.49</v>
      </c>
      <c r="L12" s="151">
        <v>3414.5</v>
      </c>
      <c r="M12" s="151">
        <v>3362.5</v>
      </c>
      <c r="N12" s="151">
        <v>7372.5</v>
      </c>
      <c r="O12" s="151">
        <v>12650.7</v>
      </c>
      <c r="P12" s="151">
        <v>9497.5400000000009</v>
      </c>
      <c r="Q12" s="159"/>
      <c r="R12" s="159"/>
      <c r="S12" s="151">
        <f>68362.53+9489.23</f>
        <v>77851.759999999995</v>
      </c>
      <c r="T12" s="151">
        <v>28674.54</v>
      </c>
      <c r="U12" s="151">
        <v>25538.49</v>
      </c>
      <c r="V12" s="151">
        <v>14149.5</v>
      </c>
      <c r="W12" s="151">
        <f>F12-S12</f>
        <v>22148.240000000005</v>
      </c>
      <c r="X12" s="151"/>
      <c r="Y12" s="156" t="s">
        <v>1319</v>
      </c>
    </row>
    <row r="13" spans="1:28" x14ac:dyDescent="0.25">
      <c r="A13" s="153" t="s">
        <v>1320</v>
      </c>
      <c r="B13" s="154"/>
      <c r="C13" s="150">
        <v>1089195</v>
      </c>
      <c r="D13" s="150"/>
      <c r="E13" s="151">
        <f t="shared" si="0"/>
        <v>1089195</v>
      </c>
      <c r="F13" s="151">
        <f t="shared" si="1"/>
        <v>1089195</v>
      </c>
      <c r="G13" s="151"/>
      <c r="H13" s="151"/>
      <c r="I13" s="151">
        <v>30600</v>
      </c>
      <c r="J13" s="151">
        <v>28500</v>
      </c>
      <c r="K13" s="151">
        <v>249400</v>
      </c>
      <c r="L13" s="151">
        <v>216000</v>
      </c>
      <c r="M13" s="151">
        <v>45300</v>
      </c>
      <c r="N13" s="151"/>
      <c r="O13" s="151"/>
      <c r="P13" s="151"/>
      <c r="Q13" s="151"/>
      <c r="R13" s="151">
        <v>9489.23</v>
      </c>
      <c r="S13" s="151">
        <f>358802</f>
        <v>358802</v>
      </c>
      <c r="T13" s="151">
        <v>28500</v>
      </c>
      <c r="U13" s="151"/>
      <c r="V13" s="151">
        <v>330302</v>
      </c>
      <c r="W13" s="151">
        <f t="shared" ref="W13:W39" si="2">F13-S13</f>
        <v>730393</v>
      </c>
      <c r="X13" s="151"/>
      <c r="Y13" s="156" t="s">
        <v>1321</v>
      </c>
    </row>
    <row r="14" spans="1:28" x14ac:dyDescent="0.25">
      <c r="A14" s="160" t="s">
        <v>1322</v>
      </c>
      <c r="B14" s="154"/>
      <c r="C14" s="150">
        <v>2200000</v>
      </c>
      <c r="D14" s="150"/>
      <c r="E14" s="151">
        <f t="shared" si="0"/>
        <v>2200000</v>
      </c>
      <c r="F14" s="151">
        <f t="shared" si="1"/>
        <v>2200000</v>
      </c>
      <c r="G14" s="151">
        <v>86906.7</v>
      </c>
      <c r="H14" s="151">
        <v>86874.53</v>
      </c>
      <c r="I14" s="151">
        <v>179412.92000000016</v>
      </c>
      <c r="J14" s="151">
        <v>172933.25</v>
      </c>
      <c r="K14" s="151">
        <v>195837.90000000002</v>
      </c>
      <c r="L14" s="151">
        <v>268829.22000000003</v>
      </c>
      <c r="M14" s="151">
        <v>68761.98</v>
      </c>
      <c r="N14" s="151">
        <v>261856.22</v>
      </c>
      <c r="O14" s="151">
        <v>78582.03</v>
      </c>
      <c r="P14" s="159">
        <v>148880.16999999998</v>
      </c>
      <c r="Q14" s="159">
        <v>163192.63</v>
      </c>
      <c r="R14" s="159">
        <v>340882.43</v>
      </c>
      <c r="S14" s="151">
        <f>1889711.17+163238.81</f>
        <v>2052949.98</v>
      </c>
      <c r="T14" s="151">
        <v>353194.15</v>
      </c>
      <c r="U14" s="151">
        <v>368771.15</v>
      </c>
      <c r="V14" s="151">
        <v>503180.22</v>
      </c>
      <c r="W14" s="151">
        <f>F14-S14</f>
        <v>147050.02000000002</v>
      </c>
      <c r="X14" s="151"/>
      <c r="Y14" s="156" t="s">
        <v>1323</v>
      </c>
      <c r="Z14" s="157">
        <f>S14/E14</f>
        <v>0.93315908181818186</v>
      </c>
    </row>
    <row r="15" spans="1:28" ht="14.25" customHeight="1" x14ac:dyDescent="0.25">
      <c r="A15" s="152" t="s">
        <v>1324</v>
      </c>
      <c r="B15" s="154"/>
      <c r="C15" s="150"/>
      <c r="D15" s="150"/>
      <c r="E15" s="151"/>
      <c r="F15" s="151">
        <f t="shared" si="1"/>
        <v>0</v>
      </c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6"/>
    </row>
    <row r="16" spans="1:28" ht="15" customHeight="1" x14ac:dyDescent="0.25">
      <c r="A16" s="153" t="s">
        <v>1325</v>
      </c>
      <c r="B16" s="154"/>
      <c r="C16" s="150">
        <v>600000</v>
      </c>
      <c r="D16" s="150"/>
      <c r="E16" s="151">
        <f t="shared" si="0"/>
        <v>600000</v>
      </c>
      <c r="F16" s="151">
        <f t="shared" si="1"/>
        <v>600000</v>
      </c>
      <c r="G16" s="151"/>
      <c r="H16" s="151"/>
      <c r="I16" s="151"/>
      <c r="J16" s="151"/>
      <c r="K16" s="151"/>
      <c r="L16" s="151">
        <v>2985</v>
      </c>
      <c r="M16" s="151"/>
      <c r="N16" s="151">
        <v>1223.05</v>
      </c>
      <c r="O16" s="151"/>
      <c r="P16" s="151"/>
      <c r="Q16" s="151">
        <v>586.76</v>
      </c>
      <c r="R16" s="151">
        <v>586.76</v>
      </c>
      <c r="S16" s="151">
        <f>4794.81</f>
        <v>4794.8100000000004</v>
      </c>
      <c r="T16" s="151"/>
      <c r="U16" s="151"/>
      <c r="V16" s="151">
        <v>4208.05</v>
      </c>
      <c r="W16" s="151">
        <f t="shared" si="2"/>
        <v>595205.18999999994</v>
      </c>
      <c r="X16" s="151"/>
      <c r="Y16" s="156" t="s">
        <v>1326</v>
      </c>
      <c r="Z16" s="158">
        <f>E16+E17</f>
        <v>3600000</v>
      </c>
      <c r="AA16" s="158">
        <f>S16+S17</f>
        <v>2497938.86</v>
      </c>
      <c r="AB16" s="157">
        <f>AA16/Z16</f>
        <v>0.69387190555555556</v>
      </c>
    </row>
    <row r="17" spans="1:26" x14ac:dyDescent="0.25">
      <c r="A17" s="153" t="s">
        <v>1327</v>
      </c>
      <c r="B17" s="154"/>
      <c r="C17" s="150">
        <v>3000000</v>
      </c>
      <c r="D17" s="150"/>
      <c r="E17" s="151">
        <f t="shared" si="0"/>
        <v>3000000</v>
      </c>
      <c r="F17" s="151">
        <f t="shared" si="1"/>
        <v>3000000</v>
      </c>
      <c r="G17" s="151"/>
      <c r="H17" s="151"/>
      <c r="I17" s="151"/>
      <c r="J17" s="151"/>
      <c r="K17" s="151">
        <v>56544.05</v>
      </c>
      <c r="L17" s="151"/>
      <c r="M17" s="151"/>
      <c r="N17" s="151"/>
      <c r="O17" s="151">
        <v>2436600</v>
      </c>
      <c r="P17" s="151">
        <v>-7911.24</v>
      </c>
      <c r="Q17" s="151">
        <v>7911.24</v>
      </c>
      <c r="R17" s="151">
        <v>63672.130000000005</v>
      </c>
      <c r="S17" s="151">
        <f>2493144.05</f>
        <v>2493144.0499999998</v>
      </c>
      <c r="T17" s="151"/>
      <c r="U17" s="151">
        <v>56544.05</v>
      </c>
      <c r="V17" s="151"/>
      <c r="W17" s="151">
        <f t="shared" si="2"/>
        <v>506855.95000000019</v>
      </c>
      <c r="X17" s="151"/>
      <c r="Y17" s="156" t="s">
        <v>1328</v>
      </c>
    </row>
    <row r="18" spans="1:26" x14ac:dyDescent="0.25">
      <c r="A18" s="160" t="s">
        <v>1329</v>
      </c>
      <c r="B18" s="154"/>
      <c r="C18" s="150">
        <v>206000</v>
      </c>
      <c r="D18" s="150"/>
      <c r="E18" s="151">
        <f t="shared" si="0"/>
        <v>206000</v>
      </c>
      <c r="F18" s="151">
        <f t="shared" si="1"/>
        <v>206000</v>
      </c>
      <c r="G18" s="151"/>
      <c r="H18" s="151"/>
      <c r="I18" s="151"/>
      <c r="J18" s="151"/>
      <c r="K18" s="151"/>
      <c r="L18" s="151"/>
      <c r="M18" s="151"/>
      <c r="N18" s="151"/>
      <c r="O18" s="151"/>
      <c r="P18" s="151">
        <v>5555.55</v>
      </c>
      <c r="Q18" s="151"/>
      <c r="R18" s="151"/>
      <c r="S18" s="151">
        <f>58116.58+14000</f>
        <v>72116.58</v>
      </c>
      <c r="T18" s="151"/>
      <c r="U18" s="151">
        <v>1228720.46</v>
      </c>
      <c r="V18" s="151"/>
      <c r="W18" s="151">
        <f t="shared" si="2"/>
        <v>133883.41999999998</v>
      </c>
      <c r="X18" s="151"/>
      <c r="Y18" s="156" t="s">
        <v>1330</v>
      </c>
      <c r="Z18" s="157">
        <f>S19/E19</f>
        <v>0.88102046394693201</v>
      </c>
    </row>
    <row r="19" spans="1:26" x14ac:dyDescent="0.25">
      <c r="A19" s="160" t="s">
        <v>1212</v>
      </c>
      <c r="B19" s="154"/>
      <c r="C19" s="150">
        <v>17099585</v>
      </c>
      <c r="D19" s="150"/>
      <c r="E19" s="151">
        <f t="shared" si="0"/>
        <v>17099585</v>
      </c>
      <c r="F19" s="151">
        <f t="shared" si="1"/>
        <v>17099585</v>
      </c>
      <c r="G19" s="151"/>
      <c r="H19" s="151"/>
      <c r="I19" s="151">
        <v>1215917.1299999999</v>
      </c>
      <c r="J19" s="151">
        <v>1228720.46</v>
      </c>
      <c r="K19" s="151"/>
      <c r="L19" s="151">
        <v>2457440.92</v>
      </c>
      <c r="M19" s="151">
        <v>1228720.46</v>
      </c>
      <c r="N19" s="151">
        <v>1228720.46</v>
      </c>
      <c r="O19" s="151">
        <v>1228720.46</v>
      </c>
      <c r="P19" s="151">
        <v>1228720.46</v>
      </c>
      <c r="Q19" s="151">
        <v>1228720.46</v>
      </c>
      <c r="R19" s="151">
        <v>4019403.5</v>
      </c>
      <c r="S19" s="151">
        <f>12274401.27+2790683.04</f>
        <v>15065084.309999999</v>
      </c>
      <c r="T19" s="151">
        <v>1215917.1299999999</v>
      </c>
      <c r="U19" s="151"/>
      <c r="V19" s="151">
        <v>4914881.84</v>
      </c>
      <c r="W19" s="151">
        <f t="shared" si="2"/>
        <v>2034500.6900000013</v>
      </c>
      <c r="X19" s="151"/>
      <c r="Y19" s="156" t="s">
        <v>1331</v>
      </c>
    </row>
    <row r="20" spans="1:26" x14ac:dyDescent="0.25">
      <c r="A20" s="160" t="s">
        <v>1213</v>
      </c>
      <c r="B20" s="154">
        <v>1</v>
      </c>
      <c r="C20" s="150">
        <v>2066413</v>
      </c>
      <c r="D20" s="151">
        <f>B51</f>
        <v>12834</v>
      </c>
      <c r="E20" s="151">
        <f t="shared" si="0"/>
        <v>2079247</v>
      </c>
      <c r="F20" s="151">
        <f t="shared" si="1"/>
        <v>2079247</v>
      </c>
      <c r="G20" s="151"/>
      <c r="H20" s="151"/>
      <c r="I20" s="151">
        <v>27056.21</v>
      </c>
      <c r="J20" s="151">
        <v>214002.33</v>
      </c>
      <c r="K20" s="151">
        <v>131387.83000000002</v>
      </c>
      <c r="L20" s="151">
        <v>267618.07</v>
      </c>
      <c r="M20" s="151">
        <v>29277.98</v>
      </c>
      <c r="N20" s="151">
        <v>10925</v>
      </c>
      <c r="O20" s="151"/>
      <c r="P20" s="151">
        <v>180560.98</v>
      </c>
      <c r="Q20" s="151"/>
      <c r="R20" s="151">
        <v>1037369.41</v>
      </c>
      <c r="S20" s="151">
        <f>865983.96+1039623.42</f>
        <v>1905607.38</v>
      </c>
      <c r="T20" s="151">
        <v>186091.55</v>
      </c>
      <c r="U20" s="151">
        <v>179641.89</v>
      </c>
      <c r="V20" s="151">
        <v>321943.55</v>
      </c>
      <c r="W20" s="151">
        <f t="shared" si="2"/>
        <v>173639.62000000011</v>
      </c>
      <c r="X20" s="151"/>
      <c r="Y20" s="156" t="s">
        <v>1332</v>
      </c>
      <c r="Z20" s="157">
        <f>S20/E20</f>
        <v>0.91648918093906107</v>
      </c>
    </row>
    <row r="21" spans="1:26" x14ac:dyDescent="0.25">
      <c r="A21" s="152" t="s">
        <v>1333</v>
      </c>
      <c r="B21" s="140"/>
      <c r="C21" s="150"/>
      <c r="D21" s="150"/>
      <c r="E21" s="151"/>
      <c r="F21" s="151">
        <f t="shared" si="1"/>
        <v>0</v>
      </c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>
        <f t="shared" ref="S21:S22" si="3">SUM(G21:R21)</f>
        <v>0</v>
      </c>
      <c r="T21" s="151"/>
      <c r="U21" s="151"/>
      <c r="V21" s="151"/>
      <c r="W21" s="151">
        <f t="shared" si="2"/>
        <v>0</v>
      </c>
      <c r="X21" s="151"/>
      <c r="Y21" s="156"/>
    </row>
    <row r="22" spans="1:26" ht="14.25" customHeight="1" x14ac:dyDescent="0.25">
      <c r="A22" s="161" t="s">
        <v>1334</v>
      </c>
      <c r="B22" s="154"/>
      <c r="C22" s="150">
        <v>125000</v>
      </c>
      <c r="D22" s="150"/>
      <c r="E22" s="151">
        <f t="shared" si="0"/>
        <v>125000</v>
      </c>
      <c r="F22" s="151">
        <f t="shared" si="1"/>
        <v>125000</v>
      </c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>
        <f t="shared" si="3"/>
        <v>0</v>
      </c>
      <c r="T22" s="151"/>
      <c r="U22" s="151"/>
      <c r="V22" s="151"/>
      <c r="W22" s="151">
        <f t="shared" si="2"/>
        <v>125000</v>
      </c>
      <c r="X22" s="151"/>
      <c r="Y22" s="156" t="s">
        <v>1335</v>
      </c>
    </row>
    <row r="23" spans="1:26" x14ac:dyDescent="0.25">
      <c r="A23" s="153" t="s">
        <v>1336</v>
      </c>
      <c r="B23" s="154"/>
      <c r="C23" s="150">
        <v>500000</v>
      </c>
      <c r="D23" s="150"/>
      <c r="E23" s="151">
        <f t="shared" si="0"/>
        <v>500000</v>
      </c>
      <c r="F23" s="151">
        <f t="shared" si="1"/>
        <v>500000</v>
      </c>
      <c r="G23" s="151"/>
      <c r="H23" s="151">
        <v>6950</v>
      </c>
      <c r="I23" s="151">
        <f>5000+15400</f>
        <v>20400</v>
      </c>
      <c r="J23" s="151">
        <v>4150</v>
      </c>
      <c r="K23" s="151"/>
      <c r="L23" s="151">
        <v>300</v>
      </c>
      <c r="M23" s="151"/>
      <c r="N23" s="151">
        <v>1895</v>
      </c>
      <c r="O23" s="151">
        <v>38149.839999999997</v>
      </c>
      <c r="P23" s="151"/>
      <c r="Q23" s="151">
        <f>115940+25036.1</f>
        <v>140976.1</v>
      </c>
      <c r="R23" s="151">
        <v>166129.01999999996</v>
      </c>
      <c r="S23" s="151">
        <f>327394.53+4091.33</f>
        <v>331485.86000000004</v>
      </c>
      <c r="T23" s="151">
        <v>27350</v>
      </c>
      <c r="U23" s="151">
        <v>10750</v>
      </c>
      <c r="V23" s="151">
        <v>2195</v>
      </c>
      <c r="W23" s="151">
        <f t="shared" si="2"/>
        <v>168514.13999999996</v>
      </c>
      <c r="X23" s="151"/>
      <c r="Y23" s="156" t="s">
        <v>1337</v>
      </c>
      <c r="Z23" s="157">
        <f>S23/625000</f>
        <v>0.53037737600000012</v>
      </c>
    </row>
    <row r="24" spans="1:26" ht="15.75" customHeight="1" x14ac:dyDescent="0.25">
      <c r="A24" s="162" t="s">
        <v>1338</v>
      </c>
      <c r="B24" s="154"/>
      <c r="C24" s="163">
        <f>SUM(C7:C23)</f>
        <v>29246193</v>
      </c>
      <c r="D24" s="163">
        <f>SUM(D7:D23)</f>
        <v>12834</v>
      </c>
      <c r="E24" s="164">
        <f>SUM(E7:E23)</f>
        <v>29259027</v>
      </c>
      <c r="F24" s="164">
        <f t="shared" ref="F24:W24" si="4">SUM(F7:F23)</f>
        <v>29259027</v>
      </c>
      <c r="G24" s="164">
        <f t="shared" si="4"/>
        <v>87568.7</v>
      </c>
      <c r="H24" s="164">
        <f t="shared" si="4"/>
        <v>107175.78</v>
      </c>
      <c r="I24" s="164">
        <f t="shared" si="4"/>
        <v>1504388.72</v>
      </c>
      <c r="J24" s="164">
        <f t="shared" si="4"/>
        <v>1656119.04</v>
      </c>
      <c r="K24" s="164">
        <f t="shared" si="4"/>
        <v>672776.27</v>
      </c>
      <c r="L24" s="164">
        <f t="shared" si="4"/>
        <v>3264459.7099999995</v>
      </c>
      <c r="M24" s="164">
        <f t="shared" si="4"/>
        <v>1390556.92</v>
      </c>
      <c r="N24" s="164">
        <f t="shared" si="4"/>
        <v>1627979.01</v>
      </c>
      <c r="O24" s="164">
        <f t="shared" si="4"/>
        <v>3816063.03</v>
      </c>
      <c r="P24" s="164">
        <f t="shared" si="4"/>
        <v>1567924.46</v>
      </c>
      <c r="Q24" s="164">
        <f t="shared" si="4"/>
        <v>1542305.19</v>
      </c>
      <c r="R24" s="164">
        <f t="shared" si="4"/>
        <v>6159736.4799999995</v>
      </c>
      <c r="S24" s="164">
        <f t="shared" si="4"/>
        <v>23063311.729999997</v>
      </c>
      <c r="T24" s="164">
        <f t="shared" si="4"/>
        <v>1849124.3699999999</v>
      </c>
      <c r="U24" s="164">
        <f t="shared" si="4"/>
        <v>1881217.04</v>
      </c>
      <c r="V24" s="164">
        <f t="shared" si="4"/>
        <v>6238749.1599999992</v>
      </c>
      <c r="W24" s="164">
        <f t="shared" si="4"/>
        <v>6195715.2700000014</v>
      </c>
      <c r="X24" s="164"/>
      <c r="Y24" s="156"/>
    </row>
    <row r="25" spans="1:26" x14ac:dyDescent="0.25">
      <c r="A25" s="160" t="s">
        <v>1339</v>
      </c>
      <c r="B25" s="154"/>
      <c r="C25" s="163"/>
      <c r="D25" s="163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51"/>
      <c r="T25" s="151"/>
      <c r="U25" s="151"/>
      <c r="V25" s="151"/>
      <c r="W25" s="151"/>
      <c r="X25" s="151"/>
      <c r="Y25" s="156" t="s">
        <v>1340</v>
      </c>
    </row>
    <row r="26" spans="1:26" x14ac:dyDescent="0.25">
      <c r="A26" s="165" t="s">
        <v>1341</v>
      </c>
      <c r="B26" s="166"/>
      <c r="C26" s="150"/>
      <c r="D26" s="150"/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9"/>
      <c r="Y26" s="140"/>
    </row>
    <row r="27" spans="1:26" x14ac:dyDescent="0.25">
      <c r="A27" s="167" t="s">
        <v>1342</v>
      </c>
      <c r="B27" s="166"/>
      <c r="C27" s="150">
        <v>1750000</v>
      </c>
      <c r="D27" s="150"/>
      <c r="E27" s="151">
        <f t="shared" ref="E27:E39" si="5">C27+D27</f>
        <v>1750000</v>
      </c>
      <c r="F27" s="151">
        <f>E27</f>
        <v>1750000</v>
      </c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>
        <v>1592000</v>
      </c>
      <c r="S27" s="151">
        <f t="shared" ref="S27:S31" si="6">SUM(G27:R27)</f>
        <v>1592000</v>
      </c>
      <c r="T27" s="151"/>
      <c r="U27" s="151"/>
      <c r="V27" s="151"/>
      <c r="W27" s="151">
        <f>F27-S27</f>
        <v>158000</v>
      </c>
      <c r="X27" s="151"/>
      <c r="Y27" s="156"/>
    </row>
    <row r="28" spans="1:26" x14ac:dyDescent="0.25">
      <c r="A28" s="165" t="s">
        <v>1343</v>
      </c>
      <c r="B28" s="166"/>
      <c r="C28" s="150"/>
      <c r="D28" s="150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>
        <f t="shared" si="6"/>
        <v>0</v>
      </c>
      <c r="T28" s="151"/>
      <c r="U28" s="151"/>
      <c r="V28" s="151"/>
      <c r="W28" s="151">
        <f t="shared" si="2"/>
        <v>0</v>
      </c>
      <c r="X28" s="151"/>
      <c r="Y28" s="156"/>
    </row>
    <row r="29" spans="1:26" x14ac:dyDescent="0.25">
      <c r="A29" s="167" t="s">
        <v>1344</v>
      </c>
      <c r="B29" s="166"/>
      <c r="C29" s="150">
        <v>1845000</v>
      </c>
      <c r="D29" s="150"/>
      <c r="E29" s="151">
        <f t="shared" si="5"/>
        <v>1845000</v>
      </c>
      <c r="F29" s="151">
        <f>E29</f>
        <v>1845000</v>
      </c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>
        <v>2176512.08</v>
      </c>
      <c r="S29" s="151">
        <f t="shared" si="6"/>
        <v>2176512.08</v>
      </c>
      <c r="T29" s="151"/>
      <c r="U29" s="151"/>
      <c r="V29" s="151"/>
      <c r="W29" s="151">
        <f t="shared" si="2"/>
        <v>-331512.08000000007</v>
      </c>
      <c r="X29" s="151"/>
      <c r="Y29" s="156"/>
    </row>
    <row r="30" spans="1:26" x14ac:dyDescent="0.25">
      <c r="A30" s="167" t="s">
        <v>1345</v>
      </c>
      <c r="B30" s="166"/>
      <c r="C30" s="150">
        <v>670000</v>
      </c>
      <c r="D30" s="150"/>
      <c r="E30" s="151">
        <f t="shared" si="5"/>
        <v>670000</v>
      </c>
      <c r="F30" s="151">
        <f t="shared" ref="F30:F31" si="7">E30</f>
        <v>670000</v>
      </c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>
        <f t="shared" si="6"/>
        <v>0</v>
      </c>
      <c r="T30" s="151"/>
      <c r="U30" s="151"/>
      <c r="V30" s="151"/>
      <c r="W30" s="151">
        <f t="shared" si="2"/>
        <v>670000</v>
      </c>
      <c r="X30" s="151"/>
      <c r="Y30" s="156"/>
    </row>
    <row r="31" spans="1:26" x14ac:dyDescent="0.25">
      <c r="A31" s="167" t="s">
        <v>1346</v>
      </c>
      <c r="B31" s="166"/>
      <c r="C31" s="150">
        <v>300000</v>
      </c>
      <c r="D31" s="150"/>
      <c r="E31" s="151">
        <f t="shared" si="5"/>
        <v>300000</v>
      </c>
      <c r="F31" s="151">
        <f t="shared" si="7"/>
        <v>300000</v>
      </c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>
        <v>115000</v>
      </c>
      <c r="S31" s="151">
        <f t="shared" si="6"/>
        <v>115000</v>
      </c>
      <c r="T31" s="151"/>
      <c r="U31" s="151"/>
      <c r="V31" s="151"/>
      <c r="W31" s="151">
        <f t="shared" si="2"/>
        <v>185000</v>
      </c>
      <c r="X31" s="151"/>
      <c r="Y31" s="156"/>
    </row>
    <row r="32" spans="1:26" ht="14.4" customHeight="1" x14ac:dyDescent="0.25">
      <c r="A32" s="167" t="s">
        <v>1347</v>
      </c>
      <c r="B32" s="166"/>
      <c r="C32" s="150">
        <v>408000</v>
      </c>
      <c r="D32" s="150"/>
      <c r="E32" s="151">
        <f t="shared" si="5"/>
        <v>408000</v>
      </c>
      <c r="F32" s="266">
        <f>E32+E33+E34</f>
        <v>896000</v>
      </c>
      <c r="G32" s="151"/>
      <c r="H32" s="151"/>
      <c r="I32" s="151"/>
      <c r="J32" s="266">
        <v>752500</v>
      </c>
      <c r="K32" s="168"/>
      <c r="L32" s="168"/>
      <c r="M32" s="168"/>
      <c r="N32" s="168"/>
      <c r="O32" s="168"/>
      <c r="P32" s="168"/>
      <c r="Q32" s="168"/>
      <c r="R32" s="168"/>
      <c r="S32" s="266">
        <f>SUM(G32:N34)</f>
        <v>752500</v>
      </c>
      <c r="T32" s="266">
        <v>752500</v>
      </c>
      <c r="U32" s="168"/>
      <c r="V32" s="168"/>
      <c r="W32" s="266">
        <f>E32+E33+E34-S32</f>
        <v>143500</v>
      </c>
      <c r="X32" s="168"/>
      <c r="Y32" s="156"/>
    </row>
    <row r="33" spans="1:32" x14ac:dyDescent="0.25">
      <c r="A33" s="167" t="s">
        <v>1348</v>
      </c>
      <c r="B33" s="166"/>
      <c r="C33" s="150">
        <v>200000</v>
      </c>
      <c r="D33" s="150"/>
      <c r="E33" s="151">
        <f t="shared" si="5"/>
        <v>200000</v>
      </c>
      <c r="F33" s="267"/>
      <c r="G33" s="151"/>
      <c r="H33" s="151"/>
      <c r="I33" s="151"/>
      <c r="J33" s="267"/>
      <c r="K33" s="169"/>
      <c r="L33" s="169"/>
      <c r="M33" s="169"/>
      <c r="N33" s="169"/>
      <c r="O33" s="169"/>
      <c r="P33" s="169"/>
      <c r="Q33" s="169"/>
      <c r="R33" s="169"/>
      <c r="S33" s="267"/>
      <c r="T33" s="267"/>
      <c r="U33" s="169"/>
      <c r="V33" s="169"/>
      <c r="W33" s="267"/>
      <c r="X33" s="169"/>
      <c r="Y33" s="156"/>
    </row>
    <row r="34" spans="1:32" x14ac:dyDescent="0.25">
      <c r="A34" s="167" t="s">
        <v>1349</v>
      </c>
      <c r="B34" s="166"/>
      <c r="C34" s="150">
        <v>288000</v>
      </c>
      <c r="D34" s="150"/>
      <c r="E34" s="151">
        <f t="shared" si="5"/>
        <v>288000</v>
      </c>
      <c r="F34" s="268"/>
      <c r="G34" s="151"/>
      <c r="H34" s="151"/>
      <c r="I34" s="151"/>
      <c r="J34" s="268"/>
      <c r="K34" s="170"/>
      <c r="L34" s="170"/>
      <c r="M34" s="170"/>
      <c r="N34" s="170"/>
      <c r="O34" s="170"/>
      <c r="P34" s="170"/>
      <c r="Q34" s="170"/>
      <c r="R34" s="170"/>
      <c r="S34" s="268"/>
      <c r="T34" s="268"/>
      <c r="U34" s="170"/>
      <c r="V34" s="170"/>
      <c r="W34" s="268"/>
      <c r="X34" s="170"/>
      <c r="Y34" s="156"/>
    </row>
    <row r="35" spans="1:32" x14ac:dyDescent="0.25">
      <c r="A35" s="167" t="s">
        <v>1350</v>
      </c>
      <c r="B35" s="166">
        <v>2</v>
      </c>
      <c r="C35" s="150"/>
      <c r="D35" s="150">
        <v>1500000</v>
      </c>
      <c r="E35" s="151">
        <f t="shared" si="5"/>
        <v>1500000</v>
      </c>
      <c r="F35" s="151">
        <f>E35</f>
        <v>1500000</v>
      </c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>
        <v>272500</v>
      </c>
      <c r="S35" s="151">
        <v>272500</v>
      </c>
      <c r="T35" s="151"/>
      <c r="U35" s="151"/>
      <c r="V35" s="151"/>
      <c r="W35" s="151">
        <f t="shared" si="2"/>
        <v>1227500</v>
      </c>
      <c r="X35" s="151"/>
      <c r="Y35" s="156"/>
    </row>
    <row r="36" spans="1:32" x14ac:dyDescent="0.25">
      <c r="A36" s="165" t="s">
        <v>1351</v>
      </c>
      <c r="B36" s="166"/>
      <c r="C36" s="150"/>
      <c r="D36" s="150"/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>
        <f t="shared" ref="S36:S38" si="8">SUM(G36:R36)</f>
        <v>0</v>
      </c>
      <c r="T36" s="151"/>
      <c r="U36" s="151"/>
      <c r="V36" s="151"/>
      <c r="W36" s="151">
        <f t="shared" si="2"/>
        <v>0</v>
      </c>
      <c r="X36" s="151"/>
      <c r="Y36" s="156"/>
    </row>
    <row r="37" spans="1:32" x14ac:dyDescent="0.25">
      <c r="A37" s="167" t="s">
        <v>1352</v>
      </c>
      <c r="B37" s="166">
        <v>3</v>
      </c>
      <c r="C37" s="150">
        <v>19500000</v>
      </c>
      <c r="D37" s="150"/>
      <c r="E37" s="151"/>
      <c r="F37" s="151">
        <f>E37</f>
        <v>0</v>
      </c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>
        <f t="shared" si="8"/>
        <v>0</v>
      </c>
      <c r="T37" s="151"/>
      <c r="U37" s="151"/>
      <c r="V37" s="151"/>
      <c r="W37" s="151">
        <f t="shared" si="2"/>
        <v>0</v>
      </c>
      <c r="X37" s="151"/>
      <c r="Y37" s="156"/>
    </row>
    <row r="38" spans="1:32" x14ac:dyDescent="0.25">
      <c r="A38" s="167" t="s">
        <v>1353</v>
      </c>
      <c r="B38" s="166">
        <v>3</v>
      </c>
      <c r="C38" s="150">
        <v>8250000</v>
      </c>
      <c r="D38" s="150"/>
      <c r="E38" s="151"/>
      <c r="F38" s="151">
        <f t="shared" ref="F38:F39" si="9">E38</f>
        <v>0</v>
      </c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>
        <f t="shared" si="8"/>
        <v>0</v>
      </c>
      <c r="T38" s="151"/>
      <c r="U38" s="151"/>
      <c r="V38" s="151"/>
      <c r="W38" s="151">
        <f t="shared" si="2"/>
        <v>0</v>
      </c>
      <c r="X38" s="151"/>
      <c r="Y38" s="156"/>
      <c r="AE38" s="140">
        <v>999620</v>
      </c>
    </row>
    <row r="39" spans="1:32" x14ac:dyDescent="0.25">
      <c r="A39" s="167" t="s">
        <v>1354</v>
      </c>
      <c r="B39" s="166"/>
      <c r="C39" s="150">
        <v>8500000</v>
      </c>
      <c r="D39" s="150"/>
      <c r="E39" s="151">
        <f t="shared" si="5"/>
        <v>8500000</v>
      </c>
      <c r="F39" s="151">
        <f t="shared" si="9"/>
        <v>8500000</v>
      </c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151"/>
      <c r="S39" s="151">
        <v>7192000</v>
      </c>
      <c r="T39" s="151"/>
      <c r="U39" s="151"/>
      <c r="V39" s="151"/>
      <c r="W39" s="151">
        <f t="shared" si="2"/>
        <v>1308000</v>
      </c>
      <c r="X39" s="151"/>
      <c r="Y39" s="156"/>
      <c r="AF39" s="158">
        <f>AE38+S40-S39</f>
        <v>5908132.0800000001</v>
      </c>
    </row>
    <row r="40" spans="1:32" ht="16.5" customHeight="1" x14ac:dyDescent="0.25">
      <c r="A40" s="171" t="s">
        <v>1338</v>
      </c>
      <c r="B40" s="171"/>
      <c r="C40" s="163">
        <f>SUM(C27:C39)</f>
        <v>41711000</v>
      </c>
      <c r="D40" s="163">
        <f>SUM(D27:D39)</f>
        <v>1500000</v>
      </c>
      <c r="E40" s="164">
        <f>SUM(E27:E39)</f>
        <v>15461000</v>
      </c>
      <c r="F40" s="164">
        <f>SUM(F27:F39)</f>
        <v>15461000</v>
      </c>
      <c r="G40" s="164">
        <f t="shared" ref="G40:R40" si="10">SUM(G27:G39)</f>
        <v>0</v>
      </c>
      <c r="H40" s="164">
        <f t="shared" si="10"/>
        <v>0</v>
      </c>
      <c r="I40" s="164">
        <f t="shared" si="10"/>
        <v>0</v>
      </c>
      <c r="J40" s="164">
        <f t="shared" si="10"/>
        <v>752500</v>
      </c>
      <c r="K40" s="164">
        <f t="shared" si="10"/>
        <v>0</v>
      </c>
      <c r="L40" s="164">
        <f t="shared" si="10"/>
        <v>0</v>
      </c>
      <c r="M40" s="164">
        <f t="shared" si="10"/>
        <v>0</v>
      </c>
      <c r="N40" s="164">
        <f t="shared" si="10"/>
        <v>0</v>
      </c>
      <c r="O40" s="164">
        <f t="shared" si="10"/>
        <v>0</v>
      </c>
      <c r="P40" s="164">
        <f t="shared" si="10"/>
        <v>0</v>
      </c>
      <c r="Q40" s="164">
        <f t="shared" si="10"/>
        <v>0</v>
      </c>
      <c r="R40" s="164">
        <f t="shared" si="10"/>
        <v>4156012.08</v>
      </c>
      <c r="S40" s="164">
        <f>SUM(S27:S39)</f>
        <v>12100512.08</v>
      </c>
      <c r="T40" s="164">
        <f t="shared" ref="T40:Y40" si="11">SUM(T27:T39)</f>
        <v>752500</v>
      </c>
      <c r="U40" s="164">
        <f t="shared" si="11"/>
        <v>0</v>
      </c>
      <c r="V40" s="164">
        <f t="shared" si="11"/>
        <v>0</v>
      </c>
      <c r="W40" s="164">
        <f t="shared" si="11"/>
        <v>3360487.92</v>
      </c>
      <c r="X40" s="164"/>
      <c r="Y40" s="172">
        <f t="shared" si="11"/>
        <v>0</v>
      </c>
    </row>
    <row r="41" spans="1:32" ht="19.5" customHeight="1" x14ac:dyDescent="0.25">
      <c r="A41" s="162" t="s">
        <v>1355</v>
      </c>
      <c r="B41" s="162"/>
      <c r="C41" s="163">
        <f>SUM(C40,C24)</f>
        <v>70957193</v>
      </c>
      <c r="D41" s="163">
        <f>SUM(D40,D24)</f>
        <v>1512834</v>
      </c>
      <c r="E41" s="164">
        <f>SUM(E40,E24)</f>
        <v>44720027</v>
      </c>
      <c r="F41" s="164">
        <f>SUM(F40,F24)</f>
        <v>44720027</v>
      </c>
      <c r="G41" s="164">
        <f t="shared" ref="G41:V41" si="12">SUM(G40,G24)</f>
        <v>87568.7</v>
      </c>
      <c r="H41" s="164">
        <f t="shared" si="12"/>
        <v>107175.78</v>
      </c>
      <c r="I41" s="164">
        <f t="shared" si="12"/>
        <v>1504388.72</v>
      </c>
      <c r="J41" s="164">
        <f t="shared" si="12"/>
        <v>2408619.04</v>
      </c>
      <c r="K41" s="164">
        <f t="shared" si="12"/>
        <v>672776.27</v>
      </c>
      <c r="L41" s="164">
        <f t="shared" si="12"/>
        <v>3264459.7099999995</v>
      </c>
      <c r="M41" s="164">
        <f t="shared" si="12"/>
        <v>1390556.92</v>
      </c>
      <c r="N41" s="164">
        <f t="shared" si="12"/>
        <v>1627979.01</v>
      </c>
      <c r="O41" s="164">
        <f t="shared" si="12"/>
        <v>3816063.03</v>
      </c>
      <c r="P41" s="164">
        <f t="shared" si="12"/>
        <v>1567924.46</v>
      </c>
      <c r="Q41" s="164">
        <f t="shared" si="12"/>
        <v>1542305.19</v>
      </c>
      <c r="R41" s="164">
        <f t="shared" si="12"/>
        <v>10315748.559999999</v>
      </c>
      <c r="S41" s="164">
        <f t="shared" si="12"/>
        <v>35163823.809999995</v>
      </c>
      <c r="T41" s="164">
        <f t="shared" si="12"/>
        <v>2601624.37</v>
      </c>
      <c r="U41" s="164">
        <f t="shared" si="12"/>
        <v>1881217.04</v>
      </c>
      <c r="V41" s="164">
        <f t="shared" si="12"/>
        <v>6238749.1599999992</v>
      </c>
      <c r="W41" s="164">
        <f>SUM(W40,W24)</f>
        <v>9556203.1900000013</v>
      </c>
      <c r="X41" s="164"/>
      <c r="Y41" s="173">
        <f t="shared" ref="Y41" si="13">SUM(Y40,Y24)</f>
        <v>0</v>
      </c>
      <c r="Z41" s="157">
        <f>S41/E41</f>
        <v>0.78631043335461304</v>
      </c>
    </row>
    <row r="42" spans="1:32" x14ac:dyDescent="0.25">
      <c r="A42" s="132"/>
      <c r="C42" s="174"/>
      <c r="D42" s="174"/>
      <c r="E42" s="159"/>
      <c r="G42" s="159"/>
      <c r="H42" s="159"/>
      <c r="I42" s="159"/>
      <c r="J42" s="159"/>
      <c r="K42" s="159"/>
      <c r="L42" s="159"/>
      <c r="M42" s="159"/>
      <c r="N42" s="159"/>
      <c r="O42" s="159"/>
      <c r="P42" s="159"/>
      <c r="Q42" s="159"/>
      <c r="R42" s="159"/>
      <c r="S42" s="175"/>
      <c r="T42" s="175"/>
      <c r="U42" s="175"/>
      <c r="V42" s="175"/>
      <c r="W42" s="175">
        <f>W41+S41-F41</f>
        <v>0</v>
      </c>
      <c r="X42" s="175"/>
      <c r="Y42" s="176"/>
    </row>
    <row r="43" spans="1:32" x14ac:dyDescent="0.25">
      <c r="A43" s="177" t="s">
        <v>1166</v>
      </c>
      <c r="B43" s="178"/>
      <c r="C43" s="179"/>
      <c r="D43" s="174"/>
      <c r="E43" s="159"/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59"/>
      <c r="S43" s="175"/>
      <c r="T43" s="175"/>
      <c r="U43" s="175"/>
      <c r="V43" s="175"/>
      <c r="W43" s="175"/>
      <c r="X43" s="175"/>
      <c r="Y43" s="176"/>
    </row>
    <row r="44" spans="1:32" x14ac:dyDescent="0.25">
      <c r="A44" s="180" t="s">
        <v>1360</v>
      </c>
      <c r="B44" s="180"/>
      <c r="C44" s="181"/>
      <c r="D44" s="174"/>
      <c r="E44" s="159"/>
      <c r="G44" s="159"/>
      <c r="H44" s="159"/>
      <c r="I44" s="159"/>
      <c r="J44" s="159"/>
      <c r="K44" s="159"/>
      <c r="L44" s="159"/>
      <c r="M44" s="159"/>
      <c r="N44" s="159"/>
      <c r="O44" s="159"/>
      <c r="P44" s="159"/>
      <c r="Q44" s="159"/>
      <c r="R44" s="159"/>
      <c r="S44" s="175"/>
      <c r="T44" s="175"/>
      <c r="U44" s="175"/>
      <c r="V44" s="175"/>
      <c r="W44" s="175"/>
      <c r="X44" s="175"/>
      <c r="Y44" s="176"/>
    </row>
    <row r="45" spans="1:32" x14ac:dyDescent="0.25">
      <c r="A45" s="180" t="s">
        <v>1361</v>
      </c>
      <c r="B45" s="180"/>
      <c r="C45" s="181"/>
      <c r="D45" s="174"/>
      <c r="E45" s="159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75"/>
      <c r="T45" s="175"/>
      <c r="U45" s="175"/>
      <c r="V45" s="175"/>
      <c r="W45" s="175"/>
      <c r="X45" s="175"/>
      <c r="Y45" s="176"/>
    </row>
    <row r="46" spans="1:32" x14ac:dyDescent="0.25">
      <c r="A46" s="180"/>
      <c r="B46" s="180"/>
      <c r="C46" s="181"/>
      <c r="D46" s="174"/>
      <c r="E46" s="159"/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75"/>
      <c r="T46" s="175"/>
      <c r="U46" s="175"/>
      <c r="V46" s="175"/>
      <c r="W46" s="175"/>
      <c r="X46" s="175"/>
      <c r="Y46" s="176"/>
    </row>
    <row r="47" spans="1:32" x14ac:dyDescent="0.25">
      <c r="A47" s="180" t="s">
        <v>1163</v>
      </c>
      <c r="B47" s="180"/>
      <c r="C47" s="181"/>
      <c r="D47" s="174"/>
      <c r="E47" s="159"/>
      <c r="G47" s="159"/>
      <c r="H47" s="159"/>
      <c r="I47" s="159"/>
      <c r="J47" s="159"/>
      <c r="K47" s="159"/>
      <c r="L47" s="159"/>
      <c r="M47" s="159"/>
      <c r="N47" s="159"/>
      <c r="O47" s="159"/>
      <c r="P47" s="159"/>
      <c r="Q47" s="159"/>
      <c r="R47" s="159"/>
      <c r="S47" s="175"/>
      <c r="T47" s="175"/>
      <c r="U47" s="175"/>
      <c r="V47" s="175"/>
      <c r="W47" s="175"/>
      <c r="X47" s="175"/>
      <c r="Y47" s="176"/>
    </row>
    <row r="48" spans="1:32" x14ac:dyDescent="0.25">
      <c r="A48" s="182" t="s">
        <v>1118</v>
      </c>
      <c r="B48" s="183" t="s">
        <v>1117</v>
      </c>
      <c r="D48" s="174"/>
      <c r="E48" s="159"/>
      <c r="G48" s="159"/>
      <c r="H48" s="159"/>
      <c r="I48" s="159"/>
      <c r="J48" s="159"/>
      <c r="K48" s="159"/>
      <c r="L48" s="159"/>
      <c r="M48" s="159"/>
      <c r="N48" s="159"/>
      <c r="O48" s="159"/>
      <c r="P48" s="159"/>
      <c r="Q48" s="159"/>
      <c r="R48" s="159"/>
      <c r="S48" s="175"/>
      <c r="T48" s="175"/>
      <c r="U48" s="175"/>
      <c r="V48" s="175"/>
      <c r="W48" s="175"/>
      <c r="X48" s="175"/>
      <c r="Y48" s="176"/>
    </row>
    <row r="49" spans="1:25" x14ac:dyDescent="0.25">
      <c r="A49" s="184" t="s">
        <v>1162</v>
      </c>
      <c r="B49" s="185">
        <v>2333</v>
      </c>
      <c r="D49" s="174"/>
      <c r="E49" s="159"/>
      <c r="G49" s="159"/>
      <c r="H49" s="159"/>
      <c r="I49" s="159"/>
      <c r="J49" s="159"/>
      <c r="K49" s="159"/>
      <c r="L49" s="159"/>
      <c r="M49" s="159"/>
      <c r="N49" s="159"/>
      <c r="O49" s="159"/>
      <c r="P49" s="159"/>
      <c r="Q49" s="159"/>
      <c r="R49" s="159"/>
      <c r="S49" s="175"/>
      <c r="T49" s="175"/>
      <c r="U49" s="175"/>
      <c r="V49" s="175"/>
      <c r="W49" s="175"/>
      <c r="X49" s="175"/>
      <c r="Y49" s="176"/>
    </row>
    <row r="50" spans="1:25" x14ac:dyDescent="0.25">
      <c r="A50" s="184" t="s">
        <v>1161</v>
      </c>
      <c r="B50" s="185">
        <v>2334</v>
      </c>
      <c r="D50" s="174"/>
      <c r="E50" s="159"/>
      <c r="G50" s="159"/>
      <c r="H50" s="159"/>
      <c r="I50" s="159"/>
      <c r="J50" s="159"/>
      <c r="K50" s="159"/>
      <c r="L50" s="159"/>
      <c r="M50" s="159"/>
      <c r="N50" s="159"/>
      <c r="O50" s="159"/>
      <c r="P50" s="159"/>
      <c r="Q50" s="159"/>
      <c r="R50" s="159"/>
      <c r="S50" s="175"/>
      <c r="T50" s="175"/>
      <c r="U50" s="175"/>
      <c r="V50" s="175"/>
      <c r="W50" s="175"/>
      <c r="X50" s="175"/>
      <c r="Y50" s="176"/>
    </row>
    <row r="51" spans="1:25" x14ac:dyDescent="0.25">
      <c r="A51" s="184" t="s">
        <v>1160</v>
      </c>
      <c r="B51" s="185">
        <v>12834</v>
      </c>
      <c r="D51" s="174"/>
      <c r="E51" s="159"/>
      <c r="G51" s="159"/>
      <c r="H51" s="159"/>
      <c r="I51" s="159"/>
      <c r="J51" s="159"/>
      <c r="K51" s="159"/>
      <c r="L51" s="159"/>
      <c r="M51" s="159"/>
      <c r="N51" s="159"/>
      <c r="O51" s="159"/>
      <c r="P51" s="159"/>
      <c r="Q51" s="159"/>
      <c r="R51" s="159"/>
      <c r="S51" s="175"/>
      <c r="T51" s="175"/>
      <c r="U51" s="175"/>
      <c r="V51" s="175"/>
      <c r="W51" s="175"/>
      <c r="X51" s="175"/>
      <c r="Y51" s="176"/>
    </row>
    <row r="52" spans="1:25" ht="14.4" thickBot="1" x14ac:dyDescent="0.3">
      <c r="A52" s="186" t="s">
        <v>28</v>
      </c>
      <c r="B52" s="187">
        <f>SUM(B49:B51)</f>
        <v>17501</v>
      </c>
      <c r="D52" s="174"/>
      <c r="E52" s="159"/>
      <c r="G52" s="159"/>
      <c r="H52" s="159"/>
      <c r="I52" s="159"/>
      <c r="J52" s="159"/>
      <c r="K52" s="159"/>
      <c r="L52" s="159"/>
      <c r="M52" s="159"/>
      <c r="N52" s="159"/>
      <c r="O52" s="159"/>
      <c r="P52" s="159"/>
      <c r="Q52" s="159"/>
      <c r="R52" s="159"/>
      <c r="S52" s="175"/>
      <c r="T52" s="175"/>
      <c r="U52" s="175"/>
      <c r="V52" s="175"/>
      <c r="W52" s="175"/>
      <c r="X52" s="175"/>
      <c r="Y52" s="176"/>
    </row>
    <row r="53" spans="1:25" ht="14.4" thickTop="1" x14ac:dyDescent="0.25">
      <c r="A53" s="132"/>
      <c r="B53" s="188"/>
      <c r="C53" s="189"/>
      <c r="D53" s="189"/>
      <c r="E53" s="190"/>
      <c r="F53" s="159"/>
      <c r="G53" s="159"/>
      <c r="H53" s="159"/>
      <c r="I53" s="159"/>
      <c r="J53" s="159"/>
      <c r="K53" s="159"/>
      <c r="L53" s="159"/>
      <c r="M53" s="159"/>
      <c r="N53" s="159"/>
      <c r="O53" s="159"/>
      <c r="P53" s="159"/>
      <c r="Q53" s="159"/>
      <c r="R53" s="159"/>
      <c r="S53" s="159"/>
      <c r="T53" s="159"/>
      <c r="U53" s="159"/>
      <c r="V53" s="159"/>
      <c r="W53" s="159"/>
      <c r="X53" s="159"/>
      <c r="Y53" s="174"/>
    </row>
    <row r="54" spans="1:25" x14ac:dyDescent="0.25">
      <c r="A54" s="137" t="s">
        <v>1356</v>
      </c>
      <c r="B54" s="188"/>
      <c r="C54" s="189"/>
      <c r="D54" s="189"/>
      <c r="E54" s="190"/>
      <c r="F54" s="159"/>
      <c r="G54" s="159"/>
      <c r="H54" s="159"/>
      <c r="I54" s="159"/>
      <c r="J54" s="159"/>
      <c r="K54" s="159"/>
      <c r="L54" s="159"/>
      <c r="M54" s="159"/>
      <c r="N54" s="159"/>
      <c r="O54" s="159"/>
      <c r="P54" s="159"/>
      <c r="Q54" s="159"/>
      <c r="R54" s="159"/>
      <c r="S54" s="159"/>
      <c r="T54" s="159"/>
      <c r="U54" s="159"/>
      <c r="V54" s="159"/>
      <c r="W54" s="159"/>
      <c r="X54" s="159"/>
      <c r="Y54" s="174"/>
    </row>
    <row r="55" spans="1:25" x14ac:dyDescent="0.25">
      <c r="A55" s="132"/>
      <c r="B55" s="188"/>
      <c r="C55" s="189"/>
      <c r="D55" s="189"/>
      <c r="E55" s="190"/>
      <c r="F55" s="159"/>
      <c r="G55" s="159"/>
      <c r="H55" s="159"/>
      <c r="I55" s="159"/>
      <c r="J55" s="159"/>
      <c r="K55" s="159"/>
      <c r="L55" s="159"/>
      <c r="M55" s="159"/>
      <c r="N55" s="159"/>
      <c r="O55" s="159"/>
      <c r="P55" s="159"/>
      <c r="Q55" s="159"/>
      <c r="R55" s="159"/>
      <c r="S55" s="159"/>
      <c r="T55" s="159"/>
      <c r="U55" s="159"/>
      <c r="V55" s="159"/>
      <c r="W55" s="159"/>
      <c r="X55" s="159"/>
      <c r="Y55" s="174"/>
    </row>
    <row r="56" spans="1:25" x14ac:dyDescent="0.25">
      <c r="A56" s="260" t="s">
        <v>1357</v>
      </c>
      <c r="B56" s="260"/>
      <c r="C56" s="260"/>
      <c r="D56" s="260"/>
      <c r="E56" s="260"/>
      <c r="F56" s="260"/>
      <c r="G56" s="260"/>
      <c r="H56" s="260"/>
      <c r="I56" s="260"/>
      <c r="J56" s="260"/>
      <c r="K56" s="260"/>
      <c r="L56" s="260"/>
      <c r="M56" s="260"/>
      <c r="N56" s="260"/>
      <c r="O56" s="260"/>
      <c r="P56" s="260"/>
      <c r="Q56" s="260"/>
      <c r="R56" s="260"/>
      <c r="S56" s="260"/>
      <c r="T56" s="260"/>
      <c r="U56" s="260"/>
      <c r="V56" s="260"/>
      <c r="W56" s="260"/>
      <c r="X56" s="193"/>
      <c r="Y56" s="174"/>
    </row>
    <row r="57" spans="1:25" x14ac:dyDescent="0.25">
      <c r="A57" s="191"/>
      <c r="B57" s="188"/>
      <c r="C57" s="189"/>
      <c r="D57" s="189"/>
      <c r="E57" s="190"/>
      <c r="F57" s="159"/>
      <c r="G57" s="159"/>
      <c r="H57" s="159"/>
      <c r="I57" s="159"/>
      <c r="J57" s="159"/>
      <c r="K57" s="159"/>
      <c r="L57" s="159"/>
      <c r="M57" s="159"/>
      <c r="N57" s="159"/>
      <c r="O57" s="159"/>
      <c r="P57" s="159"/>
      <c r="Q57" s="159"/>
      <c r="R57" s="159"/>
      <c r="S57" s="159"/>
      <c r="T57" s="159"/>
      <c r="U57" s="159"/>
      <c r="V57" s="159"/>
      <c r="W57" s="159"/>
      <c r="X57" s="159"/>
      <c r="Y57" s="174"/>
    </row>
    <row r="58" spans="1:25" x14ac:dyDescent="0.25">
      <c r="A58" s="137" t="s">
        <v>1358</v>
      </c>
      <c r="B58" s="192"/>
      <c r="C58" s="193"/>
      <c r="D58" s="193"/>
      <c r="E58" s="194"/>
      <c r="F58" s="159"/>
      <c r="G58" s="159"/>
      <c r="H58" s="159"/>
      <c r="I58" s="159"/>
      <c r="J58" s="159"/>
      <c r="K58" s="159"/>
      <c r="L58" s="159"/>
      <c r="M58" s="159"/>
      <c r="N58" s="159"/>
      <c r="O58" s="159"/>
      <c r="P58" s="159"/>
      <c r="Q58" s="159"/>
      <c r="R58" s="159"/>
      <c r="S58" s="159"/>
      <c r="T58" s="159"/>
      <c r="U58" s="159"/>
      <c r="V58" s="159"/>
      <c r="W58" s="159"/>
      <c r="X58" s="159"/>
      <c r="Y58" s="174"/>
    </row>
    <row r="59" spans="1:25" x14ac:dyDescent="0.25">
      <c r="A59" s="137" t="s">
        <v>1359</v>
      </c>
      <c r="B59" s="192"/>
      <c r="C59" s="193"/>
      <c r="D59" s="193"/>
      <c r="E59" s="194"/>
      <c r="F59" s="159"/>
      <c r="G59" s="159"/>
      <c r="H59" s="159"/>
      <c r="I59" s="159"/>
      <c r="J59" s="159"/>
      <c r="K59" s="159"/>
      <c r="L59" s="159"/>
      <c r="M59" s="159"/>
      <c r="N59" s="159"/>
      <c r="O59" s="159"/>
      <c r="P59" s="159"/>
      <c r="Q59" s="159"/>
      <c r="R59" s="159"/>
      <c r="S59" s="159"/>
      <c r="T59" s="159"/>
      <c r="U59" s="159"/>
      <c r="V59" s="159"/>
      <c r="W59" s="159"/>
      <c r="X59" s="159"/>
      <c r="Y59" s="174"/>
    </row>
    <row r="60" spans="1:25" x14ac:dyDescent="0.25">
      <c r="A60" s="132"/>
      <c r="B60" s="188"/>
      <c r="C60" s="189"/>
      <c r="D60" s="189"/>
      <c r="E60" s="190"/>
      <c r="F60" s="159"/>
      <c r="G60" s="159"/>
      <c r="H60" s="159"/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74"/>
    </row>
    <row r="61" spans="1:25" x14ac:dyDescent="0.25">
      <c r="A61" s="132"/>
      <c r="B61" s="188"/>
      <c r="C61" s="189"/>
      <c r="D61" s="189"/>
      <c r="E61" s="190"/>
      <c r="F61" s="159"/>
      <c r="G61" s="159"/>
      <c r="H61" s="159"/>
      <c r="I61" s="159"/>
      <c r="J61" s="159"/>
      <c r="K61" s="159"/>
      <c r="L61" s="159"/>
      <c r="M61" s="159"/>
      <c r="N61" s="159"/>
      <c r="O61" s="159"/>
      <c r="P61" s="159"/>
      <c r="Q61" s="159"/>
      <c r="R61" s="159"/>
      <c r="S61" s="159"/>
      <c r="T61" s="159"/>
      <c r="U61" s="159"/>
      <c r="V61" s="159"/>
      <c r="W61" s="159"/>
      <c r="X61" s="159"/>
      <c r="Y61" s="174"/>
    </row>
    <row r="62" spans="1:25" x14ac:dyDescent="0.25">
      <c r="C62" s="174"/>
      <c r="D62" s="174"/>
      <c r="E62" s="159"/>
      <c r="F62" s="159"/>
      <c r="G62" s="159"/>
      <c r="H62" s="159"/>
      <c r="I62" s="159"/>
      <c r="J62" s="159"/>
      <c r="K62" s="159"/>
      <c r="L62" s="159"/>
      <c r="M62" s="159"/>
      <c r="N62" s="159"/>
      <c r="O62" s="159"/>
      <c r="P62" s="159"/>
      <c r="Q62" s="159"/>
      <c r="R62" s="159"/>
      <c r="S62" s="159"/>
      <c r="T62" s="159"/>
      <c r="U62" s="159"/>
      <c r="V62" s="159"/>
      <c r="W62" s="159"/>
      <c r="X62" s="159"/>
      <c r="Y62" s="174"/>
    </row>
    <row r="63" spans="1:25" ht="13.5" customHeight="1" x14ac:dyDescent="0.25">
      <c r="B63" s="261"/>
      <c r="C63" s="261"/>
      <c r="D63" s="193"/>
      <c r="E63" s="194"/>
      <c r="F63" s="159"/>
      <c r="G63" s="159"/>
      <c r="H63" s="159"/>
      <c r="I63" s="159"/>
      <c r="J63" s="159"/>
      <c r="K63" s="159"/>
      <c r="L63" s="159"/>
      <c r="M63" s="159"/>
      <c r="N63" s="159"/>
      <c r="O63" s="159"/>
      <c r="P63" s="159"/>
      <c r="Q63" s="159"/>
      <c r="R63" s="159"/>
      <c r="S63" s="159"/>
      <c r="T63" s="159"/>
      <c r="U63" s="159"/>
      <c r="V63" s="159"/>
      <c r="W63" s="159"/>
      <c r="X63" s="159"/>
      <c r="Y63" s="174"/>
    </row>
    <row r="64" spans="1:25" ht="14.25" customHeight="1" x14ac:dyDescent="0.25">
      <c r="F64" s="159"/>
      <c r="G64" s="159"/>
      <c r="H64" s="159"/>
      <c r="I64" s="159"/>
      <c r="J64" s="159"/>
      <c r="K64" s="159"/>
      <c r="L64" s="159"/>
      <c r="M64" s="159"/>
      <c r="N64" s="159"/>
      <c r="O64" s="159"/>
      <c r="P64" s="159"/>
      <c r="Q64" s="159"/>
      <c r="R64" s="159"/>
      <c r="S64" s="159"/>
      <c r="T64" s="159"/>
      <c r="U64" s="159"/>
      <c r="V64" s="159"/>
      <c r="W64" s="159"/>
      <c r="X64" s="159"/>
      <c r="Y64" s="174"/>
    </row>
    <row r="65" spans="1:26" x14ac:dyDescent="0.25">
      <c r="A65" s="132"/>
    </row>
    <row r="66" spans="1:26" s="135" customFormat="1" x14ac:dyDescent="0.25">
      <c r="A66" s="132"/>
      <c r="B66" s="132"/>
      <c r="C66" s="133"/>
      <c r="D66" s="133"/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34"/>
      <c r="P66" s="134"/>
      <c r="Q66" s="134"/>
      <c r="R66" s="134"/>
      <c r="S66" s="134"/>
      <c r="T66" s="134"/>
      <c r="U66" s="134"/>
      <c r="V66" s="134"/>
      <c r="W66" s="134"/>
      <c r="X66" s="134"/>
      <c r="Y66" s="133"/>
    </row>
    <row r="74" spans="1:26" s="137" customFormat="1" x14ac:dyDescent="0.25">
      <c r="C74" s="138"/>
      <c r="D74" s="138"/>
      <c r="E74" s="139"/>
      <c r="F74" s="139"/>
      <c r="G74" s="139"/>
      <c r="H74" s="139"/>
      <c r="I74" s="139"/>
      <c r="J74" s="139"/>
      <c r="K74" s="139"/>
      <c r="L74" s="139"/>
      <c r="M74" s="139"/>
      <c r="N74" s="139"/>
      <c r="O74" s="139"/>
      <c r="P74" s="139"/>
      <c r="Q74" s="139"/>
      <c r="R74" s="139"/>
      <c r="S74" s="139"/>
      <c r="T74" s="139"/>
      <c r="U74" s="139"/>
      <c r="V74" s="139"/>
      <c r="W74" s="139"/>
      <c r="X74" s="139"/>
      <c r="Y74" s="138"/>
      <c r="Z74" s="140"/>
    </row>
  </sheetData>
  <mergeCells count="28">
    <mergeCell ref="M5:M6"/>
    <mergeCell ref="A5:A6"/>
    <mergeCell ref="B5:B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A56:W56"/>
    <mergeCell ref="B63:C63"/>
    <mergeCell ref="T5:U5"/>
    <mergeCell ref="W5:W6"/>
    <mergeCell ref="Y5:Y6"/>
    <mergeCell ref="F32:F34"/>
    <mergeCell ref="J32:J34"/>
    <mergeCell ref="S32:S34"/>
    <mergeCell ref="T32:T34"/>
    <mergeCell ref="W32:W34"/>
    <mergeCell ref="N5:N6"/>
    <mergeCell ref="O5:O6"/>
    <mergeCell ref="P5:P6"/>
    <mergeCell ref="Q5:Q6"/>
    <mergeCell ref="R5:R6"/>
    <mergeCell ref="S5:S6"/>
  </mergeCells>
  <printOptions horizontalCentered="1"/>
  <pageMargins left="0.23622047244094491" right="0.23622047244094491" top="0.35433070866141736" bottom="0" header="0.31496062992125984" footer="0.31496062992125984"/>
  <pageSetup paperSize="9" scale="59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271"/>
  <sheetViews>
    <sheetView zoomScale="115" zoomScaleNormal="115" zoomScaleSheetLayoutView="115" workbookViewId="0">
      <pane xSplit="2" ySplit="6" topLeftCell="C198" activePane="bottomRight" state="frozen"/>
      <selection pane="topRight" activeCell="C1" sqref="C1"/>
      <selection pane="bottomLeft" activeCell="A7" sqref="A7"/>
      <selection pane="bottomRight" activeCell="A204" sqref="A204:XFD212"/>
    </sheetView>
  </sheetViews>
  <sheetFormatPr defaultColWidth="8.77734375" defaultRowHeight="11.4" x14ac:dyDescent="0.2"/>
  <cols>
    <col min="1" max="1" width="3.109375" style="27" customWidth="1"/>
    <col min="2" max="2" width="22.6640625" style="27" customWidth="1"/>
    <col min="3" max="3" width="16.77734375" style="29" customWidth="1"/>
    <col min="4" max="4" width="16.5546875" style="33" customWidth="1"/>
    <col min="5" max="5" width="18" style="239" customWidth="1"/>
    <col min="6" max="6" width="16.21875" style="29" customWidth="1"/>
    <col min="7" max="7" width="19.77734375" style="29" customWidth="1"/>
    <col min="8" max="8" width="5.21875" style="32" customWidth="1"/>
    <col min="9" max="9" width="15.109375" style="31" hidden="1" customWidth="1"/>
    <col min="10" max="10" width="14.33203125" style="31" hidden="1" customWidth="1"/>
    <col min="11" max="11" width="12.77734375" style="31" hidden="1" customWidth="1"/>
    <col min="12" max="12" width="14.33203125" style="31" hidden="1" customWidth="1"/>
    <col min="13" max="14" width="15.33203125" style="29" customWidth="1"/>
    <col min="15" max="15" width="17" style="29" customWidth="1"/>
    <col min="16" max="16" width="16.33203125" style="29" customWidth="1"/>
    <col min="17" max="17" width="15.33203125" style="29" customWidth="1"/>
    <col min="18" max="18" width="17.21875" style="29" customWidth="1"/>
    <col min="19" max="19" width="16.33203125" style="29" customWidth="1"/>
    <col min="20" max="20" width="17.77734375" style="30" customWidth="1"/>
    <col min="21" max="21" width="16.88671875" style="29" customWidth="1"/>
    <col min="22" max="22" width="8.44140625" style="28" customWidth="1"/>
    <col min="23" max="23" width="15.44140625" style="27" bestFit="1" customWidth="1"/>
    <col min="24" max="24" width="18.109375" style="27" bestFit="1" customWidth="1"/>
    <col min="25" max="25" width="12.77734375" style="27" bestFit="1" customWidth="1"/>
    <col min="26" max="27" width="16.33203125" style="27" bestFit="1" customWidth="1"/>
    <col min="28" max="28" width="10.21875" style="27" bestFit="1" customWidth="1"/>
    <col min="29" max="30" width="8.77734375" style="27"/>
    <col min="31" max="31" width="14.109375" style="27" bestFit="1" customWidth="1"/>
    <col min="32" max="16384" width="8.77734375" style="27"/>
  </cols>
  <sheetData>
    <row r="1" spans="1:24" ht="13.8" customHeight="1" x14ac:dyDescent="0.2">
      <c r="A1" s="131" t="s">
        <v>1285</v>
      </c>
      <c r="B1" s="122"/>
      <c r="T1" s="29"/>
    </row>
    <row r="2" spans="1:24" ht="13.8" customHeight="1" x14ac:dyDescent="0.2">
      <c r="A2" s="131" t="s">
        <v>1284</v>
      </c>
      <c r="B2" s="122"/>
      <c r="T2" s="29"/>
    </row>
    <row r="3" spans="1:24" ht="13.8" customHeight="1" x14ac:dyDescent="0.2">
      <c r="A3" s="131" t="s">
        <v>1283</v>
      </c>
      <c r="B3" s="122"/>
      <c r="T3" s="29"/>
    </row>
    <row r="4" spans="1:24" ht="13.8" customHeight="1" x14ac:dyDescent="0.2">
      <c r="D4" s="277"/>
      <c r="E4" s="277"/>
      <c r="T4" s="29"/>
    </row>
    <row r="5" spans="1:24" ht="21.6" customHeight="1" x14ac:dyDescent="0.2">
      <c r="A5" s="278" t="s">
        <v>1282</v>
      </c>
      <c r="B5" s="278"/>
      <c r="C5" s="279" t="s">
        <v>1281</v>
      </c>
      <c r="D5" s="279" t="s">
        <v>1280</v>
      </c>
      <c r="E5" s="279"/>
      <c r="F5" s="279" t="s">
        <v>1279</v>
      </c>
      <c r="G5" s="279" t="s">
        <v>1278</v>
      </c>
      <c r="H5" s="283" t="s">
        <v>1277</v>
      </c>
      <c r="I5" s="284" t="s">
        <v>1276</v>
      </c>
      <c r="J5" s="285"/>
      <c r="K5" s="285"/>
      <c r="L5" s="286"/>
      <c r="M5" s="279" t="s">
        <v>1275</v>
      </c>
      <c r="N5" s="279" t="s">
        <v>1274</v>
      </c>
      <c r="O5" s="279" t="s">
        <v>1273</v>
      </c>
      <c r="P5" s="279" t="s">
        <v>1272</v>
      </c>
      <c r="Q5" s="279"/>
      <c r="R5" s="279" t="s">
        <v>1271</v>
      </c>
      <c r="S5" s="279" t="s">
        <v>1270</v>
      </c>
      <c r="T5" s="288" t="s">
        <v>1269</v>
      </c>
      <c r="U5" s="279" t="s">
        <v>1268</v>
      </c>
      <c r="V5" s="280" t="s">
        <v>1267</v>
      </c>
    </row>
    <row r="6" spans="1:24" ht="34.200000000000003" x14ac:dyDescent="0.2">
      <c r="A6" s="278"/>
      <c r="B6" s="278"/>
      <c r="C6" s="279"/>
      <c r="D6" s="108" t="s">
        <v>1161</v>
      </c>
      <c r="E6" s="240" t="s">
        <v>1266</v>
      </c>
      <c r="F6" s="279"/>
      <c r="G6" s="279"/>
      <c r="H6" s="283"/>
      <c r="I6" s="108" t="s">
        <v>1265</v>
      </c>
      <c r="J6" s="108" t="s">
        <v>1264</v>
      </c>
      <c r="K6" s="108" t="s">
        <v>1263</v>
      </c>
      <c r="L6" s="108" t="s">
        <v>1262</v>
      </c>
      <c r="M6" s="279"/>
      <c r="N6" s="279"/>
      <c r="O6" s="279"/>
      <c r="P6" s="71" t="s">
        <v>1261</v>
      </c>
      <c r="Q6" s="71" t="s">
        <v>1260</v>
      </c>
      <c r="R6" s="279"/>
      <c r="S6" s="279"/>
      <c r="T6" s="288"/>
      <c r="U6" s="279"/>
      <c r="V6" s="280"/>
    </row>
    <row r="7" spans="1:24" ht="15" customHeight="1" x14ac:dyDescent="0.2">
      <c r="A7" s="103" t="s">
        <v>1259</v>
      </c>
      <c r="B7" s="97"/>
      <c r="C7" s="54"/>
      <c r="D7" s="69"/>
      <c r="E7" s="241"/>
      <c r="F7" s="54"/>
      <c r="G7" s="54"/>
      <c r="H7" s="96"/>
      <c r="I7" s="95"/>
      <c r="J7" s="95"/>
      <c r="K7" s="95"/>
      <c r="L7" s="95"/>
      <c r="M7" s="54"/>
      <c r="N7" s="54"/>
      <c r="O7" s="54"/>
      <c r="P7" s="54"/>
      <c r="Q7" s="54"/>
      <c r="R7" s="54"/>
      <c r="S7" s="54"/>
      <c r="T7" s="94"/>
      <c r="U7" s="54"/>
      <c r="V7" s="87"/>
    </row>
    <row r="8" spans="1:24" s="122" customFormat="1" ht="42" customHeight="1" x14ac:dyDescent="0.25">
      <c r="A8" s="97"/>
      <c r="B8" s="105" t="s">
        <v>1131</v>
      </c>
      <c r="C8" s="125">
        <f>'[6]PS Summary'!$E$11</f>
        <v>39609756</v>
      </c>
      <c r="D8" s="69"/>
      <c r="E8" s="241"/>
      <c r="F8" s="54"/>
      <c r="G8" s="99">
        <f t="shared" ref="G8:G25" si="0">C8+F8+E8+D8</f>
        <v>39609756</v>
      </c>
      <c r="H8" s="130" t="s">
        <v>1258</v>
      </c>
      <c r="I8" s="111"/>
      <c r="J8" s="111">
        <f>-168000+25270-35712-1180000-211832</f>
        <v>-1570274</v>
      </c>
      <c r="K8" s="111"/>
      <c r="L8" s="111">
        <f>1540628+457944.41</f>
        <v>1998572.41</v>
      </c>
      <c r="M8" s="54">
        <f t="shared" ref="M8:M39" si="1">+I8+J8</f>
        <v>-1570274</v>
      </c>
      <c r="N8" s="54">
        <f t="shared" ref="N8:N26" si="2">K8+L8</f>
        <v>1998572.41</v>
      </c>
      <c r="O8" s="54">
        <f t="shared" ref="O8:O26" si="3">G8+M8+N8</f>
        <v>40038054.409999996</v>
      </c>
      <c r="P8" s="99">
        <f>C8+C121+204564</f>
        <v>41354947</v>
      </c>
      <c r="Q8" s="99"/>
      <c r="R8" s="99">
        <f>SUM(P8:Q8)</f>
        <v>41354947</v>
      </c>
      <c r="S8" s="99">
        <f>O8</f>
        <v>40038054.409999996</v>
      </c>
      <c r="T8" s="94">
        <v>37648292.109999999</v>
      </c>
      <c r="U8" s="99">
        <f>S8-T8</f>
        <v>2389762.299999997</v>
      </c>
      <c r="V8" s="104">
        <f>T8/O8</f>
        <v>0.94031272659934428</v>
      </c>
      <c r="W8" s="124">
        <v>37648292.110000007</v>
      </c>
      <c r="X8" s="122">
        <f t="shared" ref="X8:X28" si="4">T8-W8</f>
        <v>0</v>
      </c>
    </row>
    <row r="9" spans="1:24" s="122" customFormat="1" ht="15" customHeight="1" x14ac:dyDescent="0.2">
      <c r="A9" s="103" t="s">
        <v>1257</v>
      </c>
      <c r="B9" s="97"/>
      <c r="C9" s="54"/>
      <c r="D9" s="69"/>
      <c r="E9" s="241"/>
      <c r="F9" s="54"/>
      <c r="G9" s="99">
        <f t="shared" si="0"/>
        <v>0</v>
      </c>
      <c r="H9" s="101"/>
      <c r="I9" s="100"/>
      <c r="J9" s="100"/>
      <c r="K9" s="100"/>
      <c r="L9" s="100"/>
      <c r="M9" s="54">
        <f t="shared" si="1"/>
        <v>0</v>
      </c>
      <c r="N9" s="54">
        <f t="shared" si="2"/>
        <v>0</v>
      </c>
      <c r="O9" s="54">
        <f t="shared" si="3"/>
        <v>0</v>
      </c>
      <c r="P9" s="99">
        <f>C9</f>
        <v>0</v>
      </c>
      <c r="Q9" s="99"/>
      <c r="R9" s="54"/>
      <c r="S9" s="99"/>
      <c r="T9" s="94"/>
      <c r="U9" s="54"/>
      <c r="V9" s="104"/>
      <c r="X9" s="122">
        <f t="shared" si="4"/>
        <v>0</v>
      </c>
    </row>
    <row r="10" spans="1:24" s="122" customFormat="1" ht="23.4" customHeight="1" x14ac:dyDescent="0.2">
      <c r="A10" s="97"/>
      <c r="B10" s="105" t="s">
        <v>1256</v>
      </c>
      <c r="C10" s="99">
        <f>'[6]PS Summary'!$E$17</f>
        <v>1560000</v>
      </c>
      <c r="D10" s="69"/>
      <c r="E10" s="242"/>
      <c r="F10" s="99"/>
      <c r="G10" s="99">
        <f t="shared" si="0"/>
        <v>1560000</v>
      </c>
      <c r="H10" s="101" t="s">
        <v>1242</v>
      </c>
      <c r="I10" s="100"/>
      <c r="J10" s="100"/>
      <c r="K10" s="100"/>
      <c r="L10" s="100">
        <v>18000</v>
      </c>
      <c r="M10" s="54">
        <f t="shared" si="1"/>
        <v>0</v>
      </c>
      <c r="N10" s="54">
        <f t="shared" si="2"/>
        <v>18000</v>
      </c>
      <c r="O10" s="54">
        <f t="shared" si="3"/>
        <v>1578000</v>
      </c>
      <c r="P10" s="99">
        <f>C10+C133</f>
        <v>1578000</v>
      </c>
      <c r="Q10" s="99"/>
      <c r="R10" s="99">
        <f t="shared" ref="R10:R26" si="5">SUM(P10:Q10)</f>
        <v>1578000</v>
      </c>
      <c r="S10" s="99">
        <f t="shared" ref="S10:S21" si="6">O10</f>
        <v>1578000</v>
      </c>
      <c r="T10" s="94">
        <v>1407216.19</v>
      </c>
      <c r="U10" s="99">
        <f t="shared" ref="U10:U31" si="7">S10-T10</f>
        <v>170783.81000000006</v>
      </c>
      <c r="V10" s="104">
        <f t="shared" ref="V10:V21" si="8">T10/O10</f>
        <v>0.89177198352344733</v>
      </c>
      <c r="W10" s="122">
        <v>1407216.19</v>
      </c>
      <c r="X10" s="122">
        <f t="shared" si="4"/>
        <v>0</v>
      </c>
    </row>
    <row r="11" spans="1:24" s="122" customFormat="1" ht="15" customHeight="1" x14ac:dyDescent="0.2">
      <c r="A11" s="97"/>
      <c r="B11" s="105" t="s">
        <v>1141</v>
      </c>
      <c r="C11" s="99">
        <f>'[6]PS Summary'!$E$13</f>
        <v>810000</v>
      </c>
      <c r="D11" s="69"/>
      <c r="E11" s="242"/>
      <c r="F11" s="99"/>
      <c r="G11" s="99">
        <f t="shared" si="0"/>
        <v>810000</v>
      </c>
      <c r="H11" s="101" t="s">
        <v>1242</v>
      </c>
      <c r="I11" s="100"/>
      <c r="J11" s="100"/>
      <c r="K11" s="100"/>
      <c r="L11" s="100">
        <v>45000</v>
      </c>
      <c r="M11" s="54">
        <f t="shared" si="1"/>
        <v>0</v>
      </c>
      <c r="N11" s="54">
        <f t="shared" si="2"/>
        <v>45000</v>
      </c>
      <c r="O11" s="54">
        <f t="shared" si="3"/>
        <v>855000</v>
      </c>
      <c r="P11" s="99">
        <f>C11+C131</f>
        <v>855000</v>
      </c>
      <c r="Q11" s="99"/>
      <c r="R11" s="99">
        <f t="shared" si="5"/>
        <v>855000</v>
      </c>
      <c r="S11" s="99">
        <f t="shared" si="6"/>
        <v>855000</v>
      </c>
      <c r="T11" s="94">
        <v>802500</v>
      </c>
      <c r="U11" s="99">
        <f t="shared" si="7"/>
        <v>52500</v>
      </c>
      <c r="V11" s="104">
        <f t="shared" si="8"/>
        <v>0.93859649122807021</v>
      </c>
      <c r="W11" s="94">
        <v>802500</v>
      </c>
      <c r="X11" s="122">
        <f t="shared" si="4"/>
        <v>0</v>
      </c>
    </row>
    <row r="12" spans="1:24" s="122" customFormat="1" ht="15" customHeight="1" x14ac:dyDescent="0.2">
      <c r="A12" s="97"/>
      <c r="B12" s="105" t="s">
        <v>1255</v>
      </c>
      <c r="C12" s="99">
        <v>810000</v>
      </c>
      <c r="D12" s="69"/>
      <c r="E12" s="242"/>
      <c r="F12" s="99"/>
      <c r="G12" s="99">
        <f t="shared" si="0"/>
        <v>810000</v>
      </c>
      <c r="H12" s="101" t="s">
        <v>1242</v>
      </c>
      <c r="I12" s="100"/>
      <c r="J12" s="100"/>
      <c r="K12" s="100"/>
      <c r="L12" s="100">
        <v>45000</v>
      </c>
      <c r="M12" s="54">
        <f t="shared" si="1"/>
        <v>0</v>
      </c>
      <c r="N12" s="54">
        <f t="shared" si="2"/>
        <v>45000</v>
      </c>
      <c r="O12" s="54">
        <f t="shared" si="3"/>
        <v>855000</v>
      </c>
      <c r="P12" s="99">
        <f>C12+C132</f>
        <v>855000</v>
      </c>
      <c r="Q12" s="99"/>
      <c r="R12" s="99">
        <f t="shared" si="5"/>
        <v>855000</v>
      </c>
      <c r="S12" s="99">
        <f t="shared" si="6"/>
        <v>855000</v>
      </c>
      <c r="T12" s="94">
        <v>802500</v>
      </c>
      <c r="U12" s="99">
        <f t="shared" si="7"/>
        <v>52500</v>
      </c>
      <c r="V12" s="104">
        <f t="shared" si="8"/>
        <v>0.93859649122807021</v>
      </c>
      <c r="W12" s="94">
        <v>802500</v>
      </c>
      <c r="X12" s="122">
        <f t="shared" si="4"/>
        <v>0</v>
      </c>
    </row>
    <row r="13" spans="1:24" s="122" customFormat="1" ht="15" customHeight="1" x14ac:dyDescent="0.2">
      <c r="A13" s="97"/>
      <c r="B13" s="105" t="s">
        <v>1254</v>
      </c>
      <c r="C13" s="99">
        <f>'[6]PS Summary'!$E$15</f>
        <v>390000</v>
      </c>
      <c r="D13" s="69"/>
      <c r="E13" s="242"/>
      <c r="F13" s="99"/>
      <c r="G13" s="99">
        <f t="shared" si="0"/>
        <v>390000</v>
      </c>
      <c r="H13" s="101" t="s">
        <v>1242</v>
      </c>
      <c r="I13" s="100"/>
      <c r="J13" s="100"/>
      <c r="K13" s="100"/>
      <c r="L13" s="100">
        <v>6000</v>
      </c>
      <c r="M13" s="54">
        <f t="shared" si="1"/>
        <v>0</v>
      </c>
      <c r="N13" s="54">
        <f t="shared" si="2"/>
        <v>6000</v>
      </c>
      <c r="O13" s="54">
        <f t="shared" si="3"/>
        <v>396000</v>
      </c>
      <c r="P13" s="99">
        <f>C13+C127</f>
        <v>396000</v>
      </c>
      <c r="Q13" s="99"/>
      <c r="R13" s="99">
        <f t="shared" si="5"/>
        <v>396000</v>
      </c>
      <c r="S13" s="99">
        <f t="shared" si="6"/>
        <v>396000</v>
      </c>
      <c r="T13" s="94">
        <v>354000</v>
      </c>
      <c r="U13" s="99">
        <f t="shared" si="7"/>
        <v>42000</v>
      </c>
      <c r="V13" s="104">
        <f t="shared" si="8"/>
        <v>0.89393939393939392</v>
      </c>
      <c r="X13" s="122">
        <f t="shared" si="4"/>
        <v>354000</v>
      </c>
    </row>
    <row r="14" spans="1:24" s="122" customFormat="1" ht="15" customHeight="1" x14ac:dyDescent="0.2">
      <c r="A14" s="97"/>
      <c r="B14" s="105" t="s">
        <v>1095</v>
      </c>
      <c r="C14" s="125">
        <f>'[6]PS Summary'!$E$16</f>
        <v>1000000</v>
      </c>
      <c r="D14" s="69"/>
      <c r="E14" s="242"/>
      <c r="F14" s="99"/>
      <c r="G14" s="99">
        <f t="shared" si="0"/>
        <v>1000000</v>
      </c>
      <c r="H14" s="101"/>
      <c r="I14" s="100"/>
      <c r="J14" s="100">
        <v>211832</v>
      </c>
      <c r="K14" s="100"/>
      <c r="L14" s="100"/>
      <c r="M14" s="54">
        <f t="shared" si="1"/>
        <v>211832</v>
      </c>
      <c r="N14" s="54">
        <f t="shared" si="2"/>
        <v>0</v>
      </c>
      <c r="O14" s="54">
        <f t="shared" si="3"/>
        <v>1211832</v>
      </c>
      <c r="P14" s="99">
        <f>C14</f>
        <v>1000000</v>
      </c>
      <c r="Q14" s="99"/>
      <c r="R14" s="99">
        <f t="shared" si="5"/>
        <v>1000000</v>
      </c>
      <c r="S14" s="99">
        <f t="shared" si="6"/>
        <v>1211832</v>
      </c>
      <c r="T14" s="94">
        <v>1211831.8700000001</v>
      </c>
      <c r="U14" s="99">
        <f t="shared" si="7"/>
        <v>0.12999999988824129</v>
      </c>
      <c r="V14" s="104">
        <f t="shared" si="8"/>
        <v>0.99999989272440415</v>
      </c>
      <c r="W14" s="122">
        <v>1211831.8700000001</v>
      </c>
      <c r="X14" s="122">
        <f t="shared" si="4"/>
        <v>0</v>
      </c>
    </row>
    <row r="15" spans="1:24" s="122" customFormat="1" ht="15" customHeight="1" x14ac:dyDescent="0.2">
      <c r="A15" s="97"/>
      <c r="B15" s="105" t="s">
        <v>1149</v>
      </c>
      <c r="C15" s="99">
        <f>'[6]PS Summary'!$E$20</f>
        <v>3300813</v>
      </c>
      <c r="D15" s="69"/>
      <c r="E15" s="242"/>
      <c r="F15" s="99"/>
      <c r="G15" s="99">
        <f t="shared" si="0"/>
        <v>3300813</v>
      </c>
      <c r="H15" s="101" t="s">
        <v>1253</v>
      </c>
      <c r="I15" s="100"/>
      <c r="J15" s="100">
        <v>699</v>
      </c>
      <c r="K15" s="100"/>
      <c r="L15" s="100">
        <f>71988+34094</f>
        <v>106082</v>
      </c>
      <c r="M15" s="54">
        <f t="shared" si="1"/>
        <v>699</v>
      </c>
      <c r="N15" s="54">
        <f t="shared" si="2"/>
        <v>106082</v>
      </c>
      <c r="O15" s="54">
        <f t="shared" si="3"/>
        <v>3407594</v>
      </c>
      <c r="P15" s="99">
        <f>C15+C123+17047</f>
        <v>3389848</v>
      </c>
      <c r="Q15" s="99"/>
      <c r="R15" s="99">
        <f t="shared" si="5"/>
        <v>3389848</v>
      </c>
      <c r="S15" s="99">
        <f t="shared" si="6"/>
        <v>3407594</v>
      </c>
      <c r="T15" s="94">
        <v>3025862</v>
      </c>
      <c r="U15" s="99">
        <f t="shared" si="7"/>
        <v>381732</v>
      </c>
      <c r="V15" s="104">
        <f t="shared" si="8"/>
        <v>0.88797609104840547</v>
      </c>
      <c r="W15" s="122">
        <v>3025862</v>
      </c>
      <c r="X15" s="122">
        <f t="shared" si="4"/>
        <v>0</v>
      </c>
    </row>
    <row r="16" spans="1:24" s="122" customFormat="1" ht="15" customHeight="1" x14ac:dyDescent="0.2">
      <c r="A16" s="97"/>
      <c r="B16" s="105" t="s">
        <v>1150</v>
      </c>
      <c r="C16" s="99">
        <f>'[6]PS Summary'!$E$24</f>
        <v>3300813</v>
      </c>
      <c r="D16" s="69"/>
      <c r="E16" s="242"/>
      <c r="F16" s="99"/>
      <c r="G16" s="99">
        <f t="shared" si="0"/>
        <v>3300813</v>
      </c>
      <c r="H16" s="101" t="s">
        <v>1252</v>
      </c>
      <c r="I16" s="100"/>
      <c r="J16" s="100">
        <v>3657</v>
      </c>
      <c r="K16" s="100"/>
      <c r="L16" s="100">
        <f>168551+51141</f>
        <v>219692</v>
      </c>
      <c r="M16" s="54">
        <f t="shared" si="1"/>
        <v>3657</v>
      </c>
      <c r="N16" s="54">
        <f t="shared" si="2"/>
        <v>219692</v>
      </c>
      <c r="O16" s="54">
        <f t="shared" si="3"/>
        <v>3524162</v>
      </c>
      <c r="P16" s="99">
        <f>C16+C122+17047</f>
        <v>3486411</v>
      </c>
      <c r="Q16" s="99"/>
      <c r="R16" s="99">
        <f t="shared" si="5"/>
        <v>3486411</v>
      </c>
      <c r="S16" s="99">
        <f t="shared" si="6"/>
        <v>3524162</v>
      </c>
      <c r="T16" s="94">
        <v>3195530</v>
      </c>
      <c r="U16" s="99">
        <f t="shared" si="7"/>
        <v>328632</v>
      </c>
      <c r="V16" s="104">
        <f t="shared" si="8"/>
        <v>0.90674889519834789</v>
      </c>
      <c r="W16" s="122">
        <v>3195530</v>
      </c>
      <c r="X16" s="122">
        <f t="shared" si="4"/>
        <v>0</v>
      </c>
    </row>
    <row r="17" spans="1:26" s="122" customFormat="1" ht="22.8" x14ac:dyDescent="0.2">
      <c r="A17" s="97"/>
      <c r="B17" s="105" t="s">
        <v>1251</v>
      </c>
      <c r="C17" s="99">
        <f>'[6]PS Summary'!$E$26</f>
        <v>325000</v>
      </c>
      <c r="D17" s="69"/>
      <c r="E17" s="242"/>
      <c r="F17" s="99"/>
      <c r="G17" s="99">
        <f t="shared" si="0"/>
        <v>325000</v>
      </c>
      <c r="H17" s="101" t="s">
        <v>1242</v>
      </c>
      <c r="I17" s="100"/>
      <c r="J17" s="100"/>
      <c r="K17" s="100"/>
      <c r="L17" s="100">
        <v>5000</v>
      </c>
      <c r="M17" s="54">
        <f t="shared" si="1"/>
        <v>0</v>
      </c>
      <c r="N17" s="54">
        <f t="shared" si="2"/>
        <v>5000</v>
      </c>
      <c r="O17" s="54">
        <f t="shared" si="3"/>
        <v>330000</v>
      </c>
      <c r="P17" s="99">
        <f>C17+C129</f>
        <v>330000</v>
      </c>
      <c r="Q17" s="99"/>
      <c r="R17" s="99">
        <f t="shared" si="5"/>
        <v>330000</v>
      </c>
      <c r="S17" s="99">
        <f t="shared" si="6"/>
        <v>330000</v>
      </c>
      <c r="T17" s="94">
        <v>295000</v>
      </c>
      <c r="U17" s="99">
        <f t="shared" si="7"/>
        <v>35000</v>
      </c>
      <c r="V17" s="104">
        <f t="shared" si="8"/>
        <v>0.89393939393939392</v>
      </c>
      <c r="X17" s="122">
        <f t="shared" si="4"/>
        <v>295000</v>
      </c>
    </row>
    <row r="18" spans="1:26" s="122" customFormat="1" ht="15" customHeight="1" x14ac:dyDescent="0.2">
      <c r="A18" s="97"/>
      <c r="B18" s="105" t="s">
        <v>1142</v>
      </c>
      <c r="C18" s="129">
        <f>'[6]PS Summary'!$E$23</f>
        <v>105000</v>
      </c>
      <c r="D18" s="111"/>
      <c r="E18" s="242"/>
      <c r="F18" s="99"/>
      <c r="G18" s="99">
        <f t="shared" si="0"/>
        <v>105000</v>
      </c>
      <c r="H18" s="101" t="s">
        <v>1250</v>
      </c>
      <c r="I18" s="100"/>
      <c r="J18" s="100"/>
      <c r="K18" s="100"/>
      <c r="L18" s="100">
        <f>35000+10000</f>
        <v>45000</v>
      </c>
      <c r="M18" s="54">
        <f t="shared" si="1"/>
        <v>0</v>
      </c>
      <c r="N18" s="54">
        <f t="shared" si="2"/>
        <v>45000</v>
      </c>
      <c r="O18" s="54">
        <f t="shared" si="3"/>
        <v>150000</v>
      </c>
      <c r="P18" s="99">
        <f>C18+C130</f>
        <v>115000</v>
      </c>
      <c r="Q18" s="99"/>
      <c r="R18" s="99">
        <f t="shared" si="5"/>
        <v>115000</v>
      </c>
      <c r="S18" s="99">
        <f t="shared" si="6"/>
        <v>150000</v>
      </c>
      <c r="T18" s="94">
        <v>115000</v>
      </c>
      <c r="U18" s="99">
        <f t="shared" si="7"/>
        <v>35000</v>
      </c>
      <c r="V18" s="104">
        <f t="shared" si="8"/>
        <v>0.76666666666666672</v>
      </c>
      <c r="W18" s="122">
        <v>115000</v>
      </c>
      <c r="X18" s="122">
        <f t="shared" si="4"/>
        <v>0</v>
      </c>
    </row>
    <row r="19" spans="1:26" s="122" customFormat="1" ht="15" customHeight="1" x14ac:dyDescent="0.2">
      <c r="A19" s="97"/>
      <c r="B19" s="105" t="s">
        <v>1249</v>
      </c>
      <c r="C19" s="125">
        <v>0</v>
      </c>
      <c r="D19" s="111"/>
      <c r="E19" s="242"/>
      <c r="F19" s="99">
        <v>1817422</v>
      </c>
      <c r="G19" s="99">
        <f t="shared" si="0"/>
        <v>1817422</v>
      </c>
      <c r="H19" s="101" t="s">
        <v>1248</v>
      </c>
      <c r="I19" s="100"/>
      <c r="J19" s="100"/>
      <c r="K19" s="100"/>
      <c r="L19" s="100">
        <f>86226+8523.5</f>
        <v>94749.5</v>
      </c>
      <c r="M19" s="54">
        <f t="shared" si="1"/>
        <v>0</v>
      </c>
      <c r="N19" s="54">
        <f t="shared" si="2"/>
        <v>94749.5</v>
      </c>
      <c r="O19" s="54">
        <f t="shared" si="3"/>
        <v>1912171.5</v>
      </c>
      <c r="P19" s="99">
        <f>C19</f>
        <v>0</v>
      </c>
      <c r="Q19" s="99"/>
      <c r="R19" s="99">
        <f t="shared" si="5"/>
        <v>0</v>
      </c>
      <c r="S19" s="99">
        <f t="shared" si="6"/>
        <v>1912171.5</v>
      </c>
      <c r="T19" s="94">
        <v>0</v>
      </c>
      <c r="U19" s="99">
        <f t="shared" si="7"/>
        <v>1912171.5</v>
      </c>
      <c r="V19" s="104">
        <f t="shared" si="8"/>
        <v>0</v>
      </c>
      <c r="X19" s="122">
        <f t="shared" si="4"/>
        <v>0</v>
      </c>
    </row>
    <row r="20" spans="1:26" s="122" customFormat="1" ht="15" customHeight="1" x14ac:dyDescent="0.2">
      <c r="A20" s="97"/>
      <c r="B20" s="105" t="s">
        <v>1144</v>
      </c>
      <c r="C20" s="99">
        <f>'[6]PS Summary'!$E$21</f>
        <v>325000</v>
      </c>
      <c r="D20" s="111"/>
      <c r="E20" s="242"/>
      <c r="F20" s="99"/>
      <c r="G20" s="99">
        <f t="shared" si="0"/>
        <v>325000</v>
      </c>
      <c r="H20" s="101"/>
      <c r="I20" s="100"/>
      <c r="J20" s="100"/>
      <c r="K20" s="100"/>
      <c r="L20" s="100">
        <v>5000</v>
      </c>
      <c r="M20" s="54">
        <f t="shared" si="1"/>
        <v>0</v>
      </c>
      <c r="N20" s="54">
        <f t="shared" si="2"/>
        <v>5000</v>
      </c>
      <c r="O20" s="54">
        <f t="shared" si="3"/>
        <v>330000</v>
      </c>
      <c r="P20" s="99">
        <f>C20+C128</f>
        <v>330000</v>
      </c>
      <c r="Q20" s="99"/>
      <c r="R20" s="99">
        <f t="shared" si="5"/>
        <v>330000</v>
      </c>
      <c r="S20" s="99">
        <f t="shared" si="6"/>
        <v>330000</v>
      </c>
      <c r="T20" s="94">
        <v>295000</v>
      </c>
      <c r="U20" s="99">
        <f t="shared" si="7"/>
        <v>35000</v>
      </c>
      <c r="V20" s="104">
        <f t="shared" si="8"/>
        <v>0.89393939393939392</v>
      </c>
      <c r="W20" s="122">
        <v>294999.99999999924</v>
      </c>
      <c r="X20" s="122">
        <f t="shared" si="4"/>
        <v>7.5669959187507629E-10</v>
      </c>
    </row>
    <row r="21" spans="1:26" s="122" customFormat="1" ht="15" customHeight="1" x14ac:dyDescent="0.25">
      <c r="A21" s="97"/>
      <c r="B21" s="105" t="s">
        <v>1247</v>
      </c>
      <c r="C21" s="99">
        <v>0</v>
      </c>
      <c r="D21" s="111"/>
      <c r="E21" s="242"/>
      <c r="F21" s="99"/>
      <c r="G21" s="99">
        <f t="shared" si="0"/>
        <v>0</v>
      </c>
      <c r="H21" s="101">
        <v>1</v>
      </c>
      <c r="I21" s="100"/>
      <c r="J21" s="100">
        <v>168000</v>
      </c>
      <c r="K21" s="100"/>
      <c r="L21" s="100"/>
      <c r="M21" s="54">
        <f t="shared" si="1"/>
        <v>168000</v>
      </c>
      <c r="N21" s="54">
        <f t="shared" si="2"/>
        <v>0</v>
      </c>
      <c r="O21" s="54">
        <f t="shared" si="3"/>
        <v>168000</v>
      </c>
      <c r="P21" s="99">
        <f>C21</f>
        <v>0</v>
      </c>
      <c r="Q21" s="99"/>
      <c r="R21" s="99">
        <f t="shared" si="5"/>
        <v>0</v>
      </c>
      <c r="S21" s="99">
        <f t="shared" si="6"/>
        <v>168000</v>
      </c>
      <c r="T21" s="94">
        <v>168000</v>
      </c>
      <c r="U21" s="99">
        <f t="shared" si="7"/>
        <v>0</v>
      </c>
      <c r="V21" s="104">
        <f t="shared" si="8"/>
        <v>1</v>
      </c>
      <c r="W21" s="124">
        <v>168000</v>
      </c>
      <c r="X21" s="122">
        <f t="shared" si="4"/>
        <v>0</v>
      </c>
    </row>
    <row r="22" spans="1:26" s="122" customFormat="1" ht="15" customHeight="1" x14ac:dyDescent="0.2">
      <c r="A22" s="103" t="s">
        <v>1246</v>
      </c>
      <c r="B22" s="97"/>
      <c r="C22" s="54"/>
      <c r="D22" s="69"/>
      <c r="E22" s="241"/>
      <c r="F22" s="54"/>
      <c r="G22" s="99">
        <f t="shared" si="0"/>
        <v>0</v>
      </c>
      <c r="H22" s="101"/>
      <c r="I22" s="100"/>
      <c r="J22" s="100"/>
      <c r="K22" s="100"/>
      <c r="L22" s="100"/>
      <c r="M22" s="54">
        <f t="shared" si="1"/>
        <v>0</v>
      </c>
      <c r="N22" s="54">
        <f t="shared" si="2"/>
        <v>0</v>
      </c>
      <c r="O22" s="54">
        <f t="shared" si="3"/>
        <v>0</v>
      </c>
      <c r="P22" s="99">
        <f>C22</f>
        <v>0</v>
      </c>
      <c r="Q22" s="99"/>
      <c r="R22" s="99">
        <f t="shared" si="5"/>
        <v>0</v>
      </c>
      <c r="S22" s="99"/>
      <c r="T22" s="94">
        <v>0</v>
      </c>
      <c r="U22" s="99">
        <f t="shared" si="7"/>
        <v>0</v>
      </c>
      <c r="V22" s="104"/>
      <c r="X22" s="122">
        <f t="shared" si="4"/>
        <v>0</v>
      </c>
    </row>
    <row r="23" spans="1:26" ht="15" customHeight="1" x14ac:dyDescent="0.25">
      <c r="A23" s="97"/>
      <c r="B23" s="105" t="s">
        <v>1245</v>
      </c>
      <c r="C23" s="99">
        <f>'[6]PS Summary'!$E$29</f>
        <v>78000</v>
      </c>
      <c r="D23" s="69"/>
      <c r="E23" s="242"/>
      <c r="F23" s="99"/>
      <c r="G23" s="99">
        <f t="shared" si="0"/>
        <v>78000</v>
      </c>
      <c r="H23" s="101" t="s">
        <v>1242</v>
      </c>
      <c r="I23" s="100"/>
      <c r="J23" s="100"/>
      <c r="K23" s="100"/>
      <c r="L23" s="100">
        <v>900</v>
      </c>
      <c r="M23" s="54">
        <f t="shared" si="1"/>
        <v>0</v>
      </c>
      <c r="N23" s="54">
        <f t="shared" si="2"/>
        <v>900</v>
      </c>
      <c r="O23" s="54">
        <f t="shared" si="3"/>
        <v>78900</v>
      </c>
      <c r="P23" s="99">
        <f>C23+C126</f>
        <v>78900</v>
      </c>
      <c r="Q23" s="99"/>
      <c r="R23" s="99">
        <f t="shared" si="5"/>
        <v>78900</v>
      </c>
      <c r="S23" s="99">
        <f>O23</f>
        <v>78900</v>
      </c>
      <c r="T23" s="94">
        <v>68300</v>
      </c>
      <c r="U23" s="99">
        <f t="shared" si="7"/>
        <v>10600</v>
      </c>
      <c r="V23" s="104">
        <f>T23/O23</f>
        <v>0.86565272496831436</v>
      </c>
      <c r="W23" s="124">
        <v>68300</v>
      </c>
      <c r="X23" s="122">
        <f t="shared" si="4"/>
        <v>0</v>
      </c>
    </row>
    <row r="24" spans="1:26" ht="15" customHeight="1" x14ac:dyDescent="0.25">
      <c r="A24" s="97"/>
      <c r="B24" s="105" t="s">
        <v>1244</v>
      </c>
      <c r="C24" s="128">
        <v>795110</v>
      </c>
      <c r="D24" s="69"/>
      <c r="E24" s="242"/>
      <c r="F24" s="99"/>
      <c r="G24" s="99">
        <f t="shared" si="0"/>
        <v>795110</v>
      </c>
      <c r="H24" s="101" t="s">
        <v>1242</v>
      </c>
      <c r="I24" s="100"/>
      <c r="J24" s="100"/>
      <c r="K24" s="100"/>
      <c r="L24" s="100">
        <v>44790</v>
      </c>
      <c r="M24" s="54">
        <f t="shared" si="1"/>
        <v>0</v>
      </c>
      <c r="N24" s="54">
        <f t="shared" si="2"/>
        <v>44790</v>
      </c>
      <c r="O24" s="54">
        <f t="shared" si="3"/>
        <v>839900</v>
      </c>
      <c r="P24" s="99">
        <f>C24+C125</f>
        <v>839901</v>
      </c>
      <c r="Q24" s="99"/>
      <c r="R24" s="99">
        <f t="shared" si="5"/>
        <v>839901</v>
      </c>
      <c r="S24" s="99">
        <f>O24</f>
        <v>839900</v>
      </c>
      <c r="T24" s="94">
        <v>641897.01</v>
      </c>
      <c r="U24" s="99">
        <f t="shared" si="7"/>
        <v>198002.99</v>
      </c>
      <c r="V24" s="104">
        <f>T24/O24</f>
        <v>0.76425408977259202</v>
      </c>
      <c r="W24" s="124">
        <v>641897.0099999964</v>
      </c>
      <c r="X24" s="122">
        <f t="shared" si="4"/>
        <v>3.6088749766349792E-9</v>
      </c>
    </row>
    <row r="25" spans="1:26" ht="22.8" x14ac:dyDescent="0.2">
      <c r="A25" s="97"/>
      <c r="B25" s="105" t="s">
        <v>1243</v>
      </c>
      <c r="C25" s="128">
        <f>'[6]PS Summary'!$E$31</f>
        <v>1680900</v>
      </c>
      <c r="D25" s="69"/>
      <c r="E25" s="241"/>
      <c r="F25" s="54"/>
      <c r="G25" s="99">
        <f t="shared" si="0"/>
        <v>1680900</v>
      </c>
      <c r="H25" s="101" t="s">
        <v>1242</v>
      </c>
      <c r="I25" s="100"/>
      <c r="J25" s="100"/>
      <c r="K25" s="100"/>
      <c r="L25" s="100">
        <v>407169</v>
      </c>
      <c r="M25" s="54">
        <f t="shared" si="1"/>
        <v>0</v>
      </c>
      <c r="N25" s="54">
        <f t="shared" si="2"/>
        <v>407169</v>
      </c>
      <c r="O25" s="54">
        <f t="shared" si="3"/>
        <v>2088069</v>
      </c>
      <c r="P25" s="99">
        <f>C25+C124</f>
        <v>2088069</v>
      </c>
      <c r="Q25" s="99"/>
      <c r="R25" s="99">
        <f t="shared" si="5"/>
        <v>2088069</v>
      </c>
      <c r="S25" s="99">
        <f>O25</f>
        <v>2088069</v>
      </c>
      <c r="T25" s="94">
        <v>1925057.5</v>
      </c>
      <c r="U25" s="99">
        <f t="shared" si="7"/>
        <v>163011.5</v>
      </c>
      <c r="V25" s="104">
        <f>T25/O25</f>
        <v>0.92193193807292761</v>
      </c>
      <c r="W25" s="27">
        <v>1925057.5</v>
      </c>
      <c r="X25" s="122">
        <f t="shared" si="4"/>
        <v>0</v>
      </c>
    </row>
    <row r="26" spans="1:26" ht="15" customHeight="1" x14ac:dyDescent="0.25">
      <c r="A26" s="97"/>
      <c r="B26" s="105" t="s">
        <v>1241</v>
      </c>
      <c r="C26" s="127"/>
      <c r="D26" s="69"/>
      <c r="E26" s="241"/>
      <c r="F26" s="54"/>
      <c r="G26" s="99"/>
      <c r="H26" s="101">
        <v>9</v>
      </c>
      <c r="I26" s="100"/>
      <c r="J26" s="100"/>
      <c r="K26" s="100"/>
      <c r="L26" s="100">
        <v>1531431.09</v>
      </c>
      <c r="M26" s="54">
        <f t="shared" si="1"/>
        <v>0</v>
      </c>
      <c r="N26" s="54">
        <f t="shared" si="2"/>
        <v>1531431.09</v>
      </c>
      <c r="O26" s="54">
        <f t="shared" si="3"/>
        <v>1531431.09</v>
      </c>
      <c r="P26" s="99"/>
      <c r="Q26" s="99">
        <v>1437653.09</v>
      </c>
      <c r="R26" s="99">
        <f t="shared" si="5"/>
        <v>1437653.09</v>
      </c>
      <c r="S26" s="99">
        <f>O26</f>
        <v>1531431.09</v>
      </c>
      <c r="T26" s="94">
        <v>1400359.23</v>
      </c>
      <c r="U26" s="99">
        <f t="shared" si="7"/>
        <v>131071.8600000001</v>
      </c>
      <c r="V26" s="104">
        <f>T26/O26</f>
        <v>0.91441217247326478</v>
      </c>
      <c r="W26" s="124">
        <v>1400359.23</v>
      </c>
      <c r="X26" s="122">
        <f t="shared" si="4"/>
        <v>0</v>
      </c>
    </row>
    <row r="27" spans="1:26" ht="15" customHeight="1" x14ac:dyDescent="0.2">
      <c r="A27" s="103" t="s">
        <v>1240</v>
      </c>
      <c r="B27" s="97"/>
      <c r="C27" s="54"/>
      <c r="D27" s="69"/>
      <c r="E27" s="241"/>
      <c r="F27" s="54"/>
      <c r="G27" s="99">
        <f>C27+F27+E27+D27</f>
        <v>0</v>
      </c>
      <c r="H27" s="101"/>
      <c r="I27" s="100"/>
      <c r="J27" s="100"/>
      <c r="K27" s="100"/>
      <c r="L27" s="100"/>
      <c r="M27" s="54">
        <f t="shared" si="1"/>
        <v>0</v>
      </c>
      <c r="N27" s="54"/>
      <c r="O27" s="54"/>
      <c r="P27" s="99"/>
      <c r="Q27" s="99"/>
      <c r="R27" s="99"/>
      <c r="S27" s="99"/>
      <c r="T27" s="94"/>
      <c r="U27" s="99">
        <f t="shared" si="7"/>
        <v>0</v>
      </c>
      <c r="V27" s="104"/>
      <c r="X27" s="122">
        <f t="shared" si="4"/>
        <v>0</v>
      </c>
    </row>
    <row r="28" spans="1:26" ht="22.8" x14ac:dyDescent="0.2">
      <c r="A28" s="112"/>
      <c r="B28" s="126" t="s">
        <v>1239</v>
      </c>
      <c r="C28" s="125">
        <v>0</v>
      </c>
      <c r="D28" s="69"/>
      <c r="E28" s="241"/>
      <c r="F28" s="54">
        <v>556121</v>
      </c>
      <c r="G28" s="99">
        <f>C28+F28+E28+D28</f>
        <v>556121</v>
      </c>
      <c r="H28" s="101">
        <v>8</v>
      </c>
      <c r="I28" s="100"/>
      <c r="J28" s="100"/>
      <c r="K28" s="100"/>
      <c r="L28" s="100">
        <v>394489.97</v>
      </c>
      <c r="M28" s="54">
        <f t="shared" si="1"/>
        <v>0</v>
      </c>
      <c r="N28" s="54">
        <f t="shared" ref="N28:N61" si="9">K28+L28</f>
        <v>394489.97</v>
      </c>
      <c r="O28" s="54">
        <f>G28+M28+N28</f>
        <v>950610.97</v>
      </c>
      <c r="P28" s="99">
        <f>C28</f>
        <v>0</v>
      </c>
      <c r="Q28" s="99"/>
      <c r="R28" s="99">
        <f>SUM(P28:Q28)</f>
        <v>0</v>
      </c>
      <c r="S28" s="99">
        <f>O28</f>
        <v>950610.97</v>
      </c>
      <c r="T28" s="94">
        <v>214758.54</v>
      </c>
      <c r="U28" s="99">
        <f t="shared" si="7"/>
        <v>735852.42999999993</v>
      </c>
      <c r="V28" s="104">
        <f>T28/O28</f>
        <v>0.22591632831672456</v>
      </c>
      <c r="W28" s="94">
        <v>214758.54</v>
      </c>
      <c r="X28" s="122">
        <f t="shared" si="4"/>
        <v>0</v>
      </c>
    </row>
    <row r="29" spans="1:26" ht="15" customHeight="1" x14ac:dyDescent="0.25">
      <c r="A29" s="97"/>
      <c r="B29" s="105" t="s">
        <v>1238</v>
      </c>
      <c r="C29" s="99"/>
      <c r="E29" s="242"/>
      <c r="F29" s="111">
        <v>2196550</v>
      </c>
      <c r="G29" s="99">
        <f>C29+F29+E29+D29</f>
        <v>2196550</v>
      </c>
      <c r="H29" s="101" t="s">
        <v>1237</v>
      </c>
      <c r="I29" s="100"/>
      <c r="J29" s="100">
        <v>6086</v>
      </c>
      <c r="K29" s="100"/>
      <c r="L29" s="100">
        <f>107385+28753.93</f>
        <v>136138.93</v>
      </c>
      <c r="M29" s="54">
        <f t="shared" si="1"/>
        <v>6086</v>
      </c>
      <c r="N29" s="54">
        <f t="shared" si="9"/>
        <v>136138.93</v>
      </c>
      <c r="O29" s="54">
        <f>G29+M29+N29</f>
        <v>2338774.9300000002</v>
      </c>
      <c r="P29" s="99">
        <f>C29</f>
        <v>0</v>
      </c>
      <c r="Q29" s="99">
        <f>176074.88+410412.08+687548.95</f>
        <v>1274035.9099999999</v>
      </c>
      <c r="R29" s="99">
        <f>SUM(P29:Q29)</f>
        <v>1274035.9099999999</v>
      </c>
      <c r="S29" s="99">
        <f>O29</f>
        <v>2338774.9300000002</v>
      </c>
      <c r="T29" s="94">
        <f>2271187.06+28753.93</f>
        <v>2299940.9900000002</v>
      </c>
      <c r="U29" s="99">
        <f t="shared" si="7"/>
        <v>38833.939999999944</v>
      </c>
      <c r="V29" s="104">
        <f>T29/O29</f>
        <v>0.98339560617746147</v>
      </c>
      <c r="W29" s="27">
        <f>T29-Q29</f>
        <v>1025905.0800000003</v>
      </c>
      <c r="X29" s="122">
        <v>249940.98</v>
      </c>
      <c r="Y29" s="124">
        <f>X29-T28</f>
        <v>35182.44</v>
      </c>
      <c r="Z29" s="27">
        <f>Y29-T29</f>
        <v>-2264758.5500000003</v>
      </c>
    </row>
    <row r="30" spans="1:26" ht="15" customHeight="1" x14ac:dyDescent="0.2">
      <c r="A30" s="97"/>
      <c r="B30" s="105" t="s">
        <v>1236</v>
      </c>
      <c r="C30" s="123">
        <f>2256000</f>
        <v>2256000</v>
      </c>
      <c r="D30" s="111"/>
      <c r="E30" s="242"/>
      <c r="F30" s="99"/>
      <c r="G30" s="99">
        <f>C30+F30+E30+D30</f>
        <v>2256000</v>
      </c>
      <c r="H30" s="101"/>
      <c r="I30" s="100"/>
      <c r="J30" s="100"/>
      <c r="K30" s="100"/>
      <c r="L30" s="100"/>
      <c r="M30" s="54">
        <f t="shared" si="1"/>
        <v>0</v>
      </c>
      <c r="N30" s="54">
        <f t="shared" si="9"/>
        <v>0</v>
      </c>
      <c r="O30" s="54">
        <f>G30+M30+N30</f>
        <v>2256000</v>
      </c>
      <c r="P30" s="99">
        <f>C30</f>
        <v>2256000</v>
      </c>
      <c r="Q30" s="99"/>
      <c r="R30" s="99">
        <f>SUM(P30:Q30)</f>
        <v>2256000</v>
      </c>
      <c r="S30" s="99">
        <f>O30</f>
        <v>2256000</v>
      </c>
      <c r="T30" s="94">
        <v>2018000</v>
      </c>
      <c r="U30" s="99">
        <f t="shared" si="7"/>
        <v>238000</v>
      </c>
      <c r="V30" s="104">
        <f>T30/O30</f>
        <v>0.89450354609929073</v>
      </c>
      <c r="X30" s="122">
        <f>T30-W30</f>
        <v>2018000</v>
      </c>
    </row>
    <row r="31" spans="1:26" ht="15" customHeight="1" x14ac:dyDescent="0.2">
      <c r="A31" s="97"/>
      <c r="B31" s="56" t="s">
        <v>1235</v>
      </c>
      <c r="C31" s="99"/>
      <c r="D31" s="111"/>
      <c r="E31" s="242"/>
      <c r="F31" s="99"/>
      <c r="G31" s="99">
        <f>C31+F31+E31+D31</f>
        <v>0</v>
      </c>
      <c r="H31" s="101">
        <v>17</v>
      </c>
      <c r="I31" s="100"/>
      <c r="J31" s="100">
        <v>1180000</v>
      </c>
      <c r="K31" s="100"/>
      <c r="L31" s="100"/>
      <c r="M31" s="54">
        <f t="shared" si="1"/>
        <v>1180000</v>
      </c>
      <c r="N31" s="54">
        <f t="shared" si="9"/>
        <v>0</v>
      </c>
      <c r="O31" s="54">
        <f>G31+M31+N31</f>
        <v>1180000</v>
      </c>
      <c r="P31" s="99">
        <f>C31</f>
        <v>0</v>
      </c>
      <c r="Q31" s="99"/>
      <c r="R31" s="99">
        <f>SUM(P31:Q31)</f>
        <v>0</v>
      </c>
      <c r="S31" s="99">
        <f>O31</f>
        <v>1180000</v>
      </c>
      <c r="T31" s="94">
        <v>1180000</v>
      </c>
      <c r="U31" s="99">
        <f t="shared" si="7"/>
        <v>0</v>
      </c>
      <c r="V31" s="104"/>
      <c r="W31" s="27">
        <v>1180000</v>
      </c>
      <c r="X31" s="122">
        <f>T31-W31</f>
        <v>0</v>
      </c>
    </row>
    <row r="32" spans="1:26" ht="15.6" customHeight="1" x14ac:dyDescent="0.2">
      <c r="A32" s="281" t="s">
        <v>1234</v>
      </c>
      <c r="B32" s="282"/>
      <c r="C32" s="108">
        <f>SUM(C8:C30)</f>
        <v>56346392</v>
      </c>
      <c r="D32" s="108">
        <f>SUM(D8:D30)</f>
        <v>0</v>
      </c>
      <c r="E32" s="240">
        <f>SUM(E8:E30)</f>
        <v>0</v>
      </c>
      <c r="F32" s="108">
        <f>SUM(F8:F30)</f>
        <v>4570093</v>
      </c>
      <c r="G32" s="108">
        <f>SUM(G8:G31)</f>
        <v>60916485</v>
      </c>
      <c r="H32" s="121"/>
      <c r="I32" s="108">
        <f>SUM(I8:I31)</f>
        <v>0</v>
      </c>
      <c r="J32" s="108">
        <f>SUM(J8:J31)</f>
        <v>0</v>
      </c>
      <c r="K32" s="108">
        <f>SUM(K8:K31)</f>
        <v>0</v>
      </c>
      <c r="L32" s="108">
        <f>SUM(L8:L31)</f>
        <v>5103014.8999999994</v>
      </c>
      <c r="M32" s="54">
        <f t="shared" si="1"/>
        <v>0</v>
      </c>
      <c r="N32" s="70">
        <f t="shared" si="9"/>
        <v>5103014.8999999994</v>
      </c>
      <c r="O32" s="108">
        <f t="shared" ref="O32:U32" si="10">SUM(O8:O31)</f>
        <v>66019499.899999999</v>
      </c>
      <c r="P32" s="108">
        <f t="shared" si="10"/>
        <v>58953076</v>
      </c>
      <c r="Q32" s="108">
        <f t="shared" si="10"/>
        <v>2711689</v>
      </c>
      <c r="R32" s="108">
        <f t="shared" si="10"/>
        <v>61664765</v>
      </c>
      <c r="S32" s="108">
        <f t="shared" si="10"/>
        <v>66019499.899999999</v>
      </c>
      <c r="T32" s="109">
        <f t="shared" si="10"/>
        <v>59069045.43999999</v>
      </c>
      <c r="U32" s="108">
        <f t="shared" si="10"/>
        <v>6950454.4599999972</v>
      </c>
      <c r="V32" s="104">
        <f>T32/O32</f>
        <v>0.89472118888316499</v>
      </c>
      <c r="W32" s="27">
        <v>-28753.929999992251</v>
      </c>
      <c r="X32" s="120">
        <v>50419331.790000007</v>
      </c>
      <c r="Y32" s="27">
        <f>T32-X32</f>
        <v>8649713.6499999836</v>
      </c>
    </row>
    <row r="33" spans="1:31" ht="15" customHeight="1" x14ac:dyDescent="0.2">
      <c r="A33" s="103" t="s">
        <v>1233</v>
      </c>
      <c r="B33" s="97"/>
      <c r="C33" s="54"/>
      <c r="D33" s="69"/>
      <c r="E33" s="241"/>
      <c r="F33" s="54"/>
      <c r="G33" s="54"/>
      <c r="H33" s="96"/>
      <c r="I33" s="95"/>
      <c r="J33" s="95"/>
      <c r="K33" s="95"/>
      <c r="L33" s="95"/>
      <c r="M33" s="54">
        <f t="shared" si="1"/>
        <v>0</v>
      </c>
      <c r="N33" s="54">
        <f t="shared" si="9"/>
        <v>0</v>
      </c>
      <c r="O33" s="54"/>
      <c r="P33" s="54"/>
      <c r="Q33" s="54"/>
      <c r="R33" s="54"/>
      <c r="S33" s="54"/>
      <c r="T33" s="94"/>
      <c r="U33" s="54">
        <f>U32+T32-S32</f>
        <v>0</v>
      </c>
      <c r="V33" s="87"/>
      <c r="Y33" s="72" t="s">
        <v>1118</v>
      </c>
      <c r="Z33" s="72" t="s">
        <v>1232</v>
      </c>
      <c r="AA33" s="72" t="s">
        <v>1231</v>
      </c>
      <c r="AB33" s="72" t="s">
        <v>1230</v>
      </c>
    </row>
    <row r="34" spans="1:31" ht="15" customHeight="1" x14ac:dyDescent="0.2">
      <c r="A34" s="97"/>
      <c r="B34" s="105" t="s">
        <v>1229</v>
      </c>
      <c r="C34" s="99">
        <v>1000000</v>
      </c>
      <c r="D34" s="111"/>
      <c r="E34" s="242"/>
      <c r="F34" s="99"/>
      <c r="G34" s="99">
        <f t="shared" ref="G34:G59" si="11">C34+F34+E34+D34</f>
        <v>1000000</v>
      </c>
      <c r="H34" s="101">
        <v>19</v>
      </c>
      <c r="I34" s="100"/>
      <c r="J34" s="100">
        <v>298109</v>
      </c>
      <c r="K34" s="100"/>
      <c r="L34" s="100"/>
      <c r="M34" s="54">
        <f t="shared" si="1"/>
        <v>298109</v>
      </c>
      <c r="N34" s="54">
        <f t="shared" si="9"/>
        <v>0</v>
      </c>
      <c r="O34" s="54">
        <f t="shared" ref="O34:O62" si="12">G34+M34+N34</f>
        <v>1298109</v>
      </c>
      <c r="P34" s="99">
        <f t="shared" ref="P34:P45" si="13">C34</f>
        <v>1000000</v>
      </c>
      <c r="Q34" s="99"/>
      <c r="R34" s="99">
        <f t="shared" ref="R34:R62" si="14">SUM(P34:Q34)</f>
        <v>1000000</v>
      </c>
      <c r="S34" s="99">
        <f t="shared" ref="S34:S62" si="15">O34</f>
        <v>1298109</v>
      </c>
      <c r="T34" s="94">
        <v>1298108.3900000001</v>
      </c>
      <c r="U34" s="117">
        <f t="shared" ref="U34:U62" si="16">S34-T34</f>
        <v>0.60999999986961484</v>
      </c>
      <c r="V34" s="104">
        <f t="shared" ref="V34:V63" si="17">T34/O34</f>
        <v>0.99999953008568632</v>
      </c>
      <c r="Y34" s="55" t="s">
        <v>1228</v>
      </c>
      <c r="Z34" s="55">
        <v>63763501</v>
      </c>
      <c r="AA34" s="55">
        <f>T32-T30</f>
        <v>57051045.43999999</v>
      </c>
      <c r="AB34" s="119">
        <f>AA34/Z34</f>
        <v>0.89472887381136723</v>
      </c>
    </row>
    <row r="35" spans="1:31" ht="22.8" x14ac:dyDescent="0.2">
      <c r="A35" s="97"/>
      <c r="B35" s="105" t="s">
        <v>1227</v>
      </c>
      <c r="C35" s="99">
        <v>1320000</v>
      </c>
      <c r="D35" s="111"/>
      <c r="E35" s="242"/>
      <c r="F35" s="99"/>
      <c r="G35" s="99">
        <f t="shared" si="11"/>
        <v>1320000</v>
      </c>
      <c r="H35" s="101">
        <v>14</v>
      </c>
      <c r="I35" s="100"/>
      <c r="J35" s="100">
        <v>-120000</v>
      </c>
      <c r="K35" s="100"/>
      <c r="L35" s="100"/>
      <c r="M35" s="54">
        <f t="shared" si="1"/>
        <v>-120000</v>
      </c>
      <c r="N35" s="54">
        <f t="shared" si="9"/>
        <v>0</v>
      </c>
      <c r="O35" s="54">
        <f t="shared" si="12"/>
        <v>1200000</v>
      </c>
      <c r="P35" s="99">
        <f t="shared" si="13"/>
        <v>1320000</v>
      </c>
      <c r="Q35" s="99"/>
      <c r="R35" s="99">
        <f t="shared" si="14"/>
        <v>1320000</v>
      </c>
      <c r="S35" s="99">
        <f t="shared" si="15"/>
        <v>1200000</v>
      </c>
      <c r="T35" s="94">
        <v>825075.98</v>
      </c>
      <c r="U35" s="117">
        <f t="shared" si="16"/>
        <v>374924.02</v>
      </c>
      <c r="V35" s="104">
        <f t="shared" si="17"/>
        <v>0.6875633166666667</v>
      </c>
      <c r="W35" s="27">
        <v>2068002.56</v>
      </c>
      <c r="X35" s="27">
        <f>W35-T35</f>
        <v>1242926.58</v>
      </c>
      <c r="Y35" s="55" t="s">
        <v>1094</v>
      </c>
      <c r="Z35" s="55">
        <v>55396496</v>
      </c>
      <c r="AA35" s="55">
        <f>40498010+2018000</f>
        <v>42516010</v>
      </c>
      <c r="AB35" s="119">
        <f>AA35/Z35</f>
        <v>0.76748554637824029</v>
      </c>
    </row>
    <row r="36" spans="1:31" ht="15" customHeight="1" x14ac:dyDescent="0.2">
      <c r="A36" s="97"/>
      <c r="B36" s="105" t="s">
        <v>1156</v>
      </c>
      <c r="C36" s="54"/>
      <c r="D36" s="111"/>
      <c r="E36" s="242"/>
      <c r="F36" s="99">
        <v>700000</v>
      </c>
      <c r="G36" s="99">
        <f t="shared" si="11"/>
        <v>700000</v>
      </c>
      <c r="H36" s="101">
        <v>5</v>
      </c>
      <c r="I36" s="100"/>
      <c r="J36" s="100">
        <v>69894.17</v>
      </c>
      <c r="K36" s="100"/>
      <c r="L36" s="100"/>
      <c r="M36" s="54">
        <f t="shared" si="1"/>
        <v>69894.17</v>
      </c>
      <c r="N36" s="54">
        <f t="shared" si="9"/>
        <v>0</v>
      </c>
      <c r="O36" s="54">
        <f t="shared" si="12"/>
        <v>769894.17</v>
      </c>
      <c r="P36" s="99">
        <f t="shared" si="13"/>
        <v>0</v>
      </c>
      <c r="Q36" s="99">
        <f>118000+195000+151500</f>
        <v>464500</v>
      </c>
      <c r="R36" s="99">
        <f t="shared" si="14"/>
        <v>464500</v>
      </c>
      <c r="S36" s="99">
        <f t="shared" si="15"/>
        <v>769894.17</v>
      </c>
      <c r="T36" s="94">
        <v>769894.16999999993</v>
      </c>
      <c r="U36" s="117">
        <f t="shared" si="16"/>
        <v>0</v>
      </c>
      <c r="V36" s="104">
        <f t="shared" si="17"/>
        <v>0.99999999999999989</v>
      </c>
      <c r="Y36" s="55" t="s">
        <v>1226</v>
      </c>
      <c r="Z36" s="55">
        <v>7199894</v>
      </c>
      <c r="AA36" s="55">
        <v>5294559</v>
      </c>
      <c r="AB36" s="119">
        <f>AA36/Z36</f>
        <v>0.73536624289190922</v>
      </c>
    </row>
    <row r="37" spans="1:31" ht="22.8" x14ac:dyDescent="0.2">
      <c r="A37" s="97"/>
      <c r="B37" s="105" t="s">
        <v>1225</v>
      </c>
      <c r="C37" s="54">
        <v>720000</v>
      </c>
      <c r="D37" s="111"/>
      <c r="E37" s="242"/>
      <c r="F37" s="99"/>
      <c r="G37" s="99">
        <f t="shared" si="11"/>
        <v>720000</v>
      </c>
      <c r="H37" s="101"/>
      <c r="I37" s="100"/>
      <c r="J37" s="100"/>
      <c r="K37" s="100"/>
      <c r="L37" s="100"/>
      <c r="M37" s="54">
        <f t="shared" si="1"/>
        <v>0</v>
      </c>
      <c r="N37" s="54">
        <f t="shared" si="9"/>
        <v>0</v>
      </c>
      <c r="O37" s="54">
        <f t="shared" si="12"/>
        <v>720000</v>
      </c>
      <c r="P37" s="99">
        <f t="shared" si="13"/>
        <v>720000</v>
      </c>
      <c r="Q37" s="99"/>
      <c r="R37" s="99">
        <f t="shared" si="14"/>
        <v>720000</v>
      </c>
      <c r="S37" s="99">
        <f t="shared" si="15"/>
        <v>720000</v>
      </c>
      <c r="T37" s="94">
        <v>372439.27</v>
      </c>
      <c r="U37" s="117">
        <f t="shared" si="16"/>
        <v>347560.73</v>
      </c>
      <c r="V37" s="104">
        <f t="shared" si="17"/>
        <v>0.51727676388888888</v>
      </c>
      <c r="Y37" s="55" t="s">
        <v>1224</v>
      </c>
      <c r="Z37" s="55">
        <v>45571000</v>
      </c>
      <c r="AA37" s="55">
        <v>5908132</v>
      </c>
      <c r="AB37" s="119">
        <f>AA37/Z37</f>
        <v>0.12964674902898773</v>
      </c>
    </row>
    <row r="38" spans="1:31" ht="15" customHeight="1" thickBot="1" x14ac:dyDescent="0.25">
      <c r="A38" s="97"/>
      <c r="B38" s="105" t="s">
        <v>1223</v>
      </c>
      <c r="C38" s="54">
        <v>300000</v>
      </c>
      <c r="D38" s="111"/>
      <c r="E38" s="242"/>
      <c r="F38" s="99"/>
      <c r="G38" s="99">
        <f t="shared" si="11"/>
        <v>300000</v>
      </c>
      <c r="H38" s="101"/>
      <c r="I38" s="100"/>
      <c r="J38" s="100"/>
      <c r="K38" s="100"/>
      <c r="L38" s="100"/>
      <c r="M38" s="54">
        <f t="shared" si="1"/>
        <v>0</v>
      </c>
      <c r="N38" s="54">
        <f t="shared" si="9"/>
        <v>0</v>
      </c>
      <c r="O38" s="54">
        <f t="shared" si="12"/>
        <v>300000</v>
      </c>
      <c r="P38" s="99">
        <f t="shared" si="13"/>
        <v>300000</v>
      </c>
      <c r="Q38" s="99"/>
      <c r="R38" s="99">
        <f t="shared" si="14"/>
        <v>300000</v>
      </c>
      <c r="S38" s="99">
        <f t="shared" si="15"/>
        <v>300000</v>
      </c>
      <c r="T38" s="94">
        <f>30335+212450</f>
        <v>242785</v>
      </c>
      <c r="U38" s="117">
        <f t="shared" si="16"/>
        <v>57215</v>
      </c>
      <c r="V38" s="104">
        <f t="shared" si="17"/>
        <v>0.80928333333333335</v>
      </c>
      <c r="Y38" s="74" t="s">
        <v>28</v>
      </c>
      <c r="Z38" s="74">
        <f>SUM(Z34:Z37)</f>
        <v>171930891</v>
      </c>
      <c r="AA38" s="74">
        <f>SUM(AA34:AA37)</f>
        <v>110769746.44</v>
      </c>
      <c r="AB38" s="118">
        <f>AA38/Z38</f>
        <v>0.64426901876522003</v>
      </c>
    </row>
    <row r="39" spans="1:31" ht="23.4" thickTop="1" x14ac:dyDescent="0.2">
      <c r="A39" s="97"/>
      <c r="B39" s="105" t="s">
        <v>1222</v>
      </c>
      <c r="C39" s="54">
        <v>2622813</v>
      </c>
      <c r="D39" s="111">
        <v>81727</v>
      </c>
      <c r="E39" s="242"/>
      <c r="F39" s="99"/>
      <c r="G39" s="99">
        <f t="shared" si="11"/>
        <v>2704540</v>
      </c>
      <c r="H39" s="101">
        <v>10</v>
      </c>
      <c r="I39" s="100"/>
      <c r="J39" s="100">
        <v>-272000</v>
      </c>
      <c r="K39" s="100"/>
      <c r="L39" s="100"/>
      <c r="M39" s="54">
        <f t="shared" si="1"/>
        <v>-272000</v>
      </c>
      <c r="N39" s="54">
        <f t="shared" si="9"/>
        <v>0</v>
      </c>
      <c r="O39" s="54">
        <f t="shared" si="12"/>
        <v>2432540</v>
      </c>
      <c r="P39" s="99">
        <f t="shared" si="13"/>
        <v>2622813</v>
      </c>
      <c r="Q39" s="99"/>
      <c r="R39" s="99">
        <f t="shared" si="14"/>
        <v>2622813</v>
      </c>
      <c r="S39" s="99">
        <f t="shared" si="15"/>
        <v>2432540</v>
      </c>
      <c r="T39" s="94">
        <v>2118094.5</v>
      </c>
      <c r="U39" s="117">
        <f t="shared" si="16"/>
        <v>314445.5</v>
      </c>
      <c r="V39" s="104">
        <f t="shared" si="17"/>
        <v>0.87073367755514808</v>
      </c>
      <c r="AE39" s="27">
        <f>AD38+S40-S39</f>
        <v>-1900852</v>
      </c>
    </row>
    <row r="40" spans="1:31" ht="22.8" x14ac:dyDescent="0.2">
      <c r="A40" s="97"/>
      <c r="B40" s="105" t="s">
        <v>1221</v>
      </c>
      <c r="C40" s="99">
        <v>400000</v>
      </c>
      <c r="D40" s="111">
        <v>100000</v>
      </c>
      <c r="E40" s="242"/>
      <c r="F40" s="99"/>
      <c r="G40" s="99">
        <f t="shared" si="11"/>
        <v>500000</v>
      </c>
      <c r="H40" s="101">
        <v>19</v>
      </c>
      <c r="I40" s="100"/>
      <c r="J40" s="100">
        <v>31688</v>
      </c>
      <c r="K40" s="100"/>
      <c r="L40" s="100"/>
      <c r="M40" s="54">
        <f t="shared" ref="M40:M62" si="18">+I40+J40</f>
        <v>31688</v>
      </c>
      <c r="N40" s="54">
        <f t="shared" si="9"/>
        <v>0</v>
      </c>
      <c r="O40" s="54">
        <f t="shared" si="12"/>
        <v>531688</v>
      </c>
      <c r="P40" s="99">
        <f t="shared" si="13"/>
        <v>400000</v>
      </c>
      <c r="Q40" s="99"/>
      <c r="R40" s="99">
        <f t="shared" si="14"/>
        <v>400000</v>
      </c>
      <c r="S40" s="99">
        <f t="shared" si="15"/>
        <v>531688</v>
      </c>
      <c r="T40" s="94">
        <v>531688.30000000005</v>
      </c>
      <c r="U40" s="117">
        <f t="shared" si="16"/>
        <v>-0.30000000004656613</v>
      </c>
      <c r="V40" s="104">
        <f t="shared" si="17"/>
        <v>1.0000005642406826</v>
      </c>
    </row>
    <row r="41" spans="1:31" ht="15" customHeight="1" x14ac:dyDescent="0.2">
      <c r="A41" s="97"/>
      <c r="B41" s="105" t="s">
        <v>1220</v>
      </c>
      <c r="C41" s="99">
        <v>700000</v>
      </c>
      <c r="D41" s="111">
        <v>3300000</v>
      </c>
      <c r="E41" s="242"/>
      <c r="F41" s="99"/>
      <c r="G41" s="99">
        <f t="shared" si="11"/>
        <v>4000000</v>
      </c>
      <c r="H41" s="101">
        <v>19</v>
      </c>
      <c r="I41" s="100">
        <v>-2999099</v>
      </c>
      <c r="J41" s="100"/>
      <c r="K41" s="100"/>
      <c r="L41" s="100"/>
      <c r="M41" s="54">
        <f t="shared" si="18"/>
        <v>-2999099</v>
      </c>
      <c r="N41" s="54">
        <f t="shared" si="9"/>
        <v>0</v>
      </c>
      <c r="O41" s="54">
        <f t="shared" si="12"/>
        <v>1000901</v>
      </c>
      <c r="P41" s="99">
        <f t="shared" si="13"/>
        <v>700000</v>
      </c>
      <c r="Q41" s="99"/>
      <c r="R41" s="99">
        <f t="shared" si="14"/>
        <v>700000</v>
      </c>
      <c r="S41" s="99">
        <f t="shared" si="15"/>
        <v>1000901</v>
      </c>
      <c r="T41" s="94">
        <v>717215.57</v>
      </c>
      <c r="U41" s="117">
        <f t="shared" si="16"/>
        <v>283685.43000000005</v>
      </c>
      <c r="V41" s="104">
        <f t="shared" si="17"/>
        <v>0.71656994048362421</v>
      </c>
      <c r="Y41" s="27" t="s">
        <v>1219</v>
      </c>
      <c r="Z41" s="27">
        <v>23063311.729999997</v>
      </c>
    </row>
    <row r="42" spans="1:31" ht="15" customHeight="1" x14ac:dyDescent="0.2">
      <c r="A42" s="97"/>
      <c r="B42" s="105" t="s">
        <v>1218</v>
      </c>
      <c r="C42" s="99">
        <v>650000</v>
      </c>
      <c r="D42" s="111"/>
      <c r="E42" s="242"/>
      <c r="F42" s="99"/>
      <c r="G42" s="99">
        <f t="shared" si="11"/>
        <v>650000</v>
      </c>
      <c r="H42" s="101"/>
      <c r="I42" s="100"/>
      <c r="J42" s="100"/>
      <c r="K42" s="100"/>
      <c r="L42" s="100"/>
      <c r="M42" s="54">
        <f t="shared" si="18"/>
        <v>0</v>
      </c>
      <c r="N42" s="54">
        <f t="shared" si="9"/>
        <v>0</v>
      </c>
      <c r="O42" s="54">
        <f t="shared" si="12"/>
        <v>650000</v>
      </c>
      <c r="P42" s="99">
        <f t="shared" si="13"/>
        <v>650000</v>
      </c>
      <c r="Q42" s="99"/>
      <c r="R42" s="99">
        <f t="shared" si="14"/>
        <v>650000</v>
      </c>
      <c r="S42" s="99">
        <f t="shared" si="15"/>
        <v>650000</v>
      </c>
      <c r="T42" s="94">
        <v>559563.87</v>
      </c>
      <c r="U42" s="117">
        <f t="shared" si="16"/>
        <v>90436.13</v>
      </c>
      <c r="V42" s="104">
        <f t="shared" si="17"/>
        <v>0.86086749230769233</v>
      </c>
      <c r="Y42" s="27" t="s">
        <v>1217</v>
      </c>
      <c r="Z42" s="27">
        <f>T76-AA36</f>
        <v>17434698.280000005</v>
      </c>
    </row>
    <row r="43" spans="1:31" ht="15" customHeight="1" x14ac:dyDescent="0.2">
      <c r="A43" s="97"/>
      <c r="B43" s="105" t="s">
        <v>1216</v>
      </c>
      <c r="C43" s="54">
        <v>225000</v>
      </c>
      <c r="D43" s="111"/>
      <c r="E43" s="242"/>
      <c r="F43" s="99"/>
      <c r="G43" s="99">
        <f t="shared" si="11"/>
        <v>225000</v>
      </c>
      <c r="H43" s="101"/>
      <c r="I43" s="100"/>
      <c r="J43" s="100"/>
      <c r="K43" s="100"/>
      <c r="L43" s="100"/>
      <c r="M43" s="54">
        <f t="shared" si="18"/>
        <v>0</v>
      </c>
      <c r="N43" s="54">
        <f t="shared" si="9"/>
        <v>0</v>
      </c>
      <c r="O43" s="54">
        <f t="shared" si="12"/>
        <v>225000</v>
      </c>
      <c r="P43" s="99">
        <f t="shared" si="13"/>
        <v>225000</v>
      </c>
      <c r="Q43" s="99"/>
      <c r="R43" s="99">
        <f t="shared" si="14"/>
        <v>225000</v>
      </c>
      <c r="S43" s="99">
        <f t="shared" si="15"/>
        <v>225000</v>
      </c>
      <c r="T43" s="94">
        <v>71775.67</v>
      </c>
      <c r="U43" s="117">
        <f t="shared" si="16"/>
        <v>153224.33000000002</v>
      </c>
      <c r="V43" s="104">
        <f t="shared" si="17"/>
        <v>0.31900297777777775</v>
      </c>
      <c r="Z43" s="27">
        <f>SUM(Z41:Z42)</f>
        <v>40498010.010000005</v>
      </c>
    </row>
    <row r="44" spans="1:31" ht="22.8" x14ac:dyDescent="0.2">
      <c r="A44" s="97"/>
      <c r="B44" s="105" t="s">
        <v>1215</v>
      </c>
      <c r="C44" s="54">
        <v>400000</v>
      </c>
      <c r="D44" s="111"/>
      <c r="E44" s="242"/>
      <c r="F44" s="99"/>
      <c r="G44" s="99">
        <f t="shared" si="11"/>
        <v>400000</v>
      </c>
      <c r="H44" s="101"/>
      <c r="I44" s="100"/>
      <c r="J44" s="100"/>
      <c r="K44" s="100"/>
      <c r="L44" s="100"/>
      <c r="M44" s="54">
        <f t="shared" si="18"/>
        <v>0</v>
      </c>
      <c r="N44" s="54">
        <f t="shared" si="9"/>
        <v>0</v>
      </c>
      <c r="O44" s="54">
        <f t="shared" si="12"/>
        <v>400000</v>
      </c>
      <c r="P44" s="99">
        <f t="shared" si="13"/>
        <v>400000</v>
      </c>
      <c r="Q44" s="99"/>
      <c r="R44" s="99">
        <f t="shared" si="14"/>
        <v>400000</v>
      </c>
      <c r="S44" s="99">
        <f t="shared" si="15"/>
        <v>400000</v>
      </c>
      <c r="T44" s="94">
        <v>229413.24</v>
      </c>
      <c r="U44" s="117">
        <f t="shared" si="16"/>
        <v>170586.76</v>
      </c>
      <c r="V44" s="104">
        <f t="shared" si="17"/>
        <v>0.57353310000000002</v>
      </c>
    </row>
    <row r="45" spans="1:31" ht="15" customHeight="1" x14ac:dyDescent="0.2">
      <c r="A45" s="97"/>
      <c r="B45" s="105" t="s">
        <v>1214</v>
      </c>
      <c r="C45" s="54">
        <v>1584973</v>
      </c>
      <c r="D45" s="111"/>
      <c r="E45" s="242"/>
      <c r="F45" s="99"/>
      <c r="G45" s="99">
        <f t="shared" si="11"/>
        <v>1584973</v>
      </c>
      <c r="H45" s="101"/>
      <c r="I45" s="100"/>
      <c r="J45" s="100"/>
      <c r="K45" s="100"/>
      <c r="L45" s="100"/>
      <c r="M45" s="54">
        <f t="shared" si="18"/>
        <v>0</v>
      </c>
      <c r="N45" s="54">
        <f t="shared" si="9"/>
        <v>0</v>
      </c>
      <c r="O45" s="54">
        <f t="shared" si="12"/>
        <v>1584973</v>
      </c>
      <c r="P45" s="99">
        <f t="shared" si="13"/>
        <v>1584973</v>
      </c>
      <c r="Q45" s="99"/>
      <c r="R45" s="99">
        <f t="shared" si="14"/>
        <v>1584973</v>
      </c>
      <c r="S45" s="99">
        <f t="shared" si="15"/>
        <v>1584973</v>
      </c>
      <c r="T45" s="94">
        <v>1163037.77</v>
      </c>
      <c r="U45" s="117">
        <f t="shared" si="16"/>
        <v>421935.23</v>
      </c>
      <c r="V45" s="104">
        <f t="shared" si="17"/>
        <v>0.73379027276805342</v>
      </c>
    </row>
    <row r="46" spans="1:31" ht="15" customHeight="1" x14ac:dyDescent="0.2">
      <c r="A46" s="97"/>
      <c r="B46" s="105" t="s">
        <v>1213</v>
      </c>
      <c r="C46" s="99">
        <v>375712</v>
      </c>
      <c r="D46" s="111">
        <v>375712</v>
      </c>
      <c r="E46" s="242"/>
      <c r="F46" s="99"/>
      <c r="G46" s="99">
        <f t="shared" si="11"/>
        <v>751424</v>
      </c>
      <c r="H46" s="101">
        <v>2</v>
      </c>
      <c r="I46" s="100"/>
      <c r="J46" s="100"/>
      <c r="K46" s="100">
        <v>2333</v>
      </c>
      <c r="L46" s="100">
        <v>2333</v>
      </c>
      <c r="M46" s="54">
        <f t="shared" si="18"/>
        <v>0</v>
      </c>
      <c r="N46" s="54">
        <f t="shared" si="9"/>
        <v>4666</v>
      </c>
      <c r="O46" s="54">
        <f t="shared" si="12"/>
        <v>756090</v>
      </c>
      <c r="P46" s="99">
        <f>C46+K46</f>
        <v>378045</v>
      </c>
      <c r="Q46" s="99"/>
      <c r="R46" s="99">
        <f t="shared" si="14"/>
        <v>378045</v>
      </c>
      <c r="S46" s="99">
        <f t="shared" si="15"/>
        <v>756090</v>
      </c>
      <c r="T46" s="94">
        <v>607237.93999999994</v>
      </c>
      <c r="U46" s="117">
        <f t="shared" si="16"/>
        <v>148852.06000000006</v>
      </c>
      <c r="V46" s="104">
        <f t="shared" si="17"/>
        <v>0.80312917774339021</v>
      </c>
    </row>
    <row r="47" spans="1:31" ht="15" customHeight="1" x14ac:dyDescent="0.2">
      <c r="A47" s="97"/>
      <c r="B47" s="105" t="s">
        <v>1212</v>
      </c>
      <c r="C47" s="99">
        <v>777254</v>
      </c>
      <c r="D47" s="111">
        <v>1554508</v>
      </c>
      <c r="E47" s="242"/>
      <c r="F47" s="99"/>
      <c r="G47" s="99">
        <f t="shared" si="11"/>
        <v>2331762</v>
      </c>
      <c r="H47" s="101"/>
      <c r="I47" s="100"/>
      <c r="J47" s="100"/>
      <c r="K47" s="100"/>
      <c r="L47" s="100"/>
      <c r="M47" s="54">
        <f t="shared" si="18"/>
        <v>0</v>
      </c>
      <c r="N47" s="54">
        <f t="shared" si="9"/>
        <v>0</v>
      </c>
      <c r="O47" s="54">
        <f t="shared" si="12"/>
        <v>2331762</v>
      </c>
      <c r="P47" s="99">
        <f t="shared" ref="P47:P62" si="19">C47</f>
        <v>777254</v>
      </c>
      <c r="Q47" s="99"/>
      <c r="R47" s="99">
        <f t="shared" si="14"/>
        <v>777254</v>
      </c>
      <c r="S47" s="99">
        <f t="shared" si="15"/>
        <v>2331762</v>
      </c>
      <c r="T47" s="94">
        <v>1356082.91</v>
      </c>
      <c r="U47" s="117">
        <f t="shared" si="16"/>
        <v>975679.09000000008</v>
      </c>
      <c r="V47" s="104">
        <f t="shared" si="17"/>
        <v>0.58157003587844724</v>
      </c>
    </row>
    <row r="48" spans="1:31" x14ac:dyDescent="0.2">
      <c r="A48" s="97"/>
      <c r="B48" s="105" t="s">
        <v>1211</v>
      </c>
      <c r="C48" s="99">
        <v>50000</v>
      </c>
      <c r="D48" s="111"/>
      <c r="E48" s="242"/>
      <c r="F48" s="99"/>
      <c r="G48" s="99">
        <f t="shared" si="11"/>
        <v>50000</v>
      </c>
      <c r="H48" s="101"/>
      <c r="I48" s="100"/>
      <c r="J48" s="100"/>
      <c r="K48" s="100"/>
      <c r="L48" s="100"/>
      <c r="M48" s="54">
        <f t="shared" si="18"/>
        <v>0</v>
      </c>
      <c r="N48" s="54">
        <f t="shared" si="9"/>
        <v>0</v>
      </c>
      <c r="O48" s="54">
        <f t="shared" si="12"/>
        <v>50000</v>
      </c>
      <c r="P48" s="99">
        <f t="shared" si="19"/>
        <v>50000</v>
      </c>
      <c r="Q48" s="99"/>
      <c r="R48" s="99">
        <f t="shared" si="14"/>
        <v>50000</v>
      </c>
      <c r="S48" s="99">
        <f t="shared" si="15"/>
        <v>50000</v>
      </c>
      <c r="T48" s="94">
        <v>0</v>
      </c>
      <c r="U48" s="117">
        <f t="shared" si="16"/>
        <v>50000</v>
      </c>
      <c r="V48" s="104">
        <f t="shared" si="17"/>
        <v>0</v>
      </c>
    </row>
    <row r="49" spans="1:23" ht="22.8" x14ac:dyDescent="0.2">
      <c r="A49" s="97"/>
      <c r="B49" s="105" t="s">
        <v>1210</v>
      </c>
      <c r="C49" s="99">
        <v>40000</v>
      </c>
      <c r="D49" s="111">
        <v>965000</v>
      </c>
      <c r="E49" s="242"/>
      <c r="F49" s="99"/>
      <c r="G49" s="99">
        <f t="shared" si="11"/>
        <v>1005000</v>
      </c>
      <c r="H49" s="101"/>
      <c r="I49" s="100"/>
      <c r="J49" s="100"/>
      <c r="K49" s="100"/>
      <c r="L49" s="100"/>
      <c r="M49" s="54">
        <f t="shared" si="18"/>
        <v>0</v>
      </c>
      <c r="N49" s="54">
        <f t="shared" si="9"/>
        <v>0</v>
      </c>
      <c r="O49" s="54">
        <f t="shared" si="12"/>
        <v>1005000</v>
      </c>
      <c r="P49" s="99">
        <f t="shared" si="19"/>
        <v>40000</v>
      </c>
      <c r="Q49" s="99"/>
      <c r="R49" s="99">
        <f t="shared" si="14"/>
        <v>40000</v>
      </c>
      <c r="S49" s="99">
        <f t="shared" si="15"/>
        <v>1005000</v>
      </c>
      <c r="T49" s="94">
        <v>204789</v>
      </c>
      <c r="U49" s="117">
        <f t="shared" si="16"/>
        <v>800211</v>
      </c>
      <c r="V49" s="104">
        <f t="shared" si="17"/>
        <v>0.20377014925373135</v>
      </c>
    </row>
    <row r="50" spans="1:23" ht="24" customHeight="1" x14ac:dyDescent="0.2">
      <c r="A50" s="97"/>
      <c r="B50" s="105" t="s">
        <v>1209</v>
      </c>
      <c r="C50" s="54">
        <v>100000</v>
      </c>
      <c r="D50" s="111"/>
      <c r="E50" s="242"/>
      <c r="F50" s="99"/>
      <c r="G50" s="99">
        <f t="shared" si="11"/>
        <v>100000</v>
      </c>
      <c r="H50" s="101"/>
      <c r="I50" s="100"/>
      <c r="J50" s="100"/>
      <c r="K50" s="100"/>
      <c r="L50" s="100"/>
      <c r="M50" s="54">
        <f t="shared" si="18"/>
        <v>0</v>
      </c>
      <c r="N50" s="54">
        <f t="shared" si="9"/>
        <v>0</v>
      </c>
      <c r="O50" s="54">
        <f t="shared" si="12"/>
        <v>100000</v>
      </c>
      <c r="P50" s="99">
        <f t="shared" si="19"/>
        <v>100000</v>
      </c>
      <c r="Q50" s="99"/>
      <c r="R50" s="99">
        <f t="shared" si="14"/>
        <v>100000</v>
      </c>
      <c r="S50" s="99">
        <f t="shared" si="15"/>
        <v>100000</v>
      </c>
      <c r="T50" s="94">
        <v>53137.120000000003</v>
      </c>
      <c r="U50" s="117">
        <f t="shared" si="16"/>
        <v>46862.879999999997</v>
      </c>
      <c r="V50" s="104">
        <f t="shared" si="17"/>
        <v>0.53137120000000004</v>
      </c>
    </row>
    <row r="51" spans="1:23" ht="22.8" x14ac:dyDescent="0.2">
      <c r="A51" s="97"/>
      <c r="B51" s="105" t="s">
        <v>1208</v>
      </c>
      <c r="C51" s="54">
        <v>650000</v>
      </c>
      <c r="D51" s="69"/>
      <c r="E51" s="242"/>
      <c r="F51" s="99"/>
      <c r="G51" s="99">
        <f t="shared" si="11"/>
        <v>650000</v>
      </c>
      <c r="H51" s="101">
        <v>11</v>
      </c>
      <c r="I51" s="100"/>
      <c r="J51" s="100">
        <v>-270000</v>
      </c>
      <c r="K51" s="100"/>
      <c r="L51" s="100"/>
      <c r="M51" s="54">
        <f t="shared" si="18"/>
        <v>-270000</v>
      </c>
      <c r="N51" s="54">
        <f t="shared" si="9"/>
        <v>0</v>
      </c>
      <c r="O51" s="54">
        <f t="shared" si="12"/>
        <v>380000</v>
      </c>
      <c r="P51" s="99">
        <f t="shared" si="19"/>
        <v>650000</v>
      </c>
      <c r="Q51" s="99"/>
      <c r="R51" s="99">
        <f t="shared" si="14"/>
        <v>650000</v>
      </c>
      <c r="S51" s="99">
        <f t="shared" si="15"/>
        <v>380000</v>
      </c>
      <c r="T51" s="94">
        <v>165222.6</v>
      </c>
      <c r="U51" s="117">
        <f t="shared" si="16"/>
        <v>214777.4</v>
      </c>
      <c r="V51" s="104">
        <f t="shared" si="17"/>
        <v>0.4347963157894737</v>
      </c>
    </row>
    <row r="52" spans="1:23" ht="15" customHeight="1" x14ac:dyDescent="0.2">
      <c r="A52" s="97"/>
      <c r="B52" s="105" t="s">
        <v>1090</v>
      </c>
      <c r="C52" s="54">
        <v>100000</v>
      </c>
      <c r="D52" s="111"/>
      <c r="E52" s="242"/>
      <c r="F52" s="99"/>
      <c r="G52" s="99">
        <f t="shared" si="11"/>
        <v>100000</v>
      </c>
      <c r="H52" s="101">
        <v>19</v>
      </c>
      <c r="I52" s="100"/>
      <c r="J52" s="100">
        <v>7016</v>
      </c>
      <c r="K52" s="100"/>
      <c r="L52" s="100"/>
      <c r="M52" s="54">
        <f t="shared" si="18"/>
        <v>7016</v>
      </c>
      <c r="N52" s="54">
        <f t="shared" si="9"/>
        <v>0</v>
      </c>
      <c r="O52" s="54">
        <f t="shared" si="12"/>
        <v>107016</v>
      </c>
      <c r="P52" s="99">
        <f t="shared" si="19"/>
        <v>100000</v>
      </c>
      <c r="Q52" s="99"/>
      <c r="R52" s="99">
        <f t="shared" si="14"/>
        <v>100000</v>
      </c>
      <c r="S52" s="99">
        <f t="shared" si="15"/>
        <v>107016</v>
      </c>
      <c r="T52" s="94">
        <v>107016</v>
      </c>
      <c r="U52" s="99">
        <f t="shared" si="16"/>
        <v>0</v>
      </c>
      <c r="V52" s="104">
        <f t="shared" si="17"/>
        <v>1</v>
      </c>
    </row>
    <row r="53" spans="1:23" ht="15" customHeight="1" x14ac:dyDescent="0.2">
      <c r="A53" s="97"/>
      <c r="B53" s="105" t="s">
        <v>1207</v>
      </c>
      <c r="C53" s="99">
        <v>370000</v>
      </c>
      <c r="D53" s="111"/>
      <c r="E53" s="242">
        <v>1000000</v>
      </c>
      <c r="F53" s="99"/>
      <c r="G53" s="99">
        <f t="shared" si="11"/>
        <v>1370000</v>
      </c>
      <c r="H53" s="101"/>
      <c r="I53" s="100"/>
      <c r="J53" s="100"/>
      <c r="K53" s="100"/>
      <c r="L53" s="100"/>
      <c r="M53" s="54">
        <f t="shared" si="18"/>
        <v>0</v>
      </c>
      <c r="N53" s="54">
        <f t="shared" si="9"/>
        <v>0</v>
      </c>
      <c r="O53" s="54">
        <f t="shared" si="12"/>
        <v>1370000</v>
      </c>
      <c r="P53" s="99">
        <f t="shared" si="19"/>
        <v>370000</v>
      </c>
      <c r="Q53" s="99"/>
      <c r="R53" s="99">
        <f t="shared" si="14"/>
        <v>370000</v>
      </c>
      <c r="S53" s="99">
        <f t="shared" si="15"/>
        <v>1370000</v>
      </c>
      <c r="T53" s="94">
        <v>213312.79</v>
      </c>
      <c r="U53" s="99">
        <f t="shared" si="16"/>
        <v>1156687.21</v>
      </c>
      <c r="V53" s="104">
        <f t="shared" si="17"/>
        <v>0.15570276642335767</v>
      </c>
    </row>
    <row r="54" spans="1:23" ht="15" customHeight="1" x14ac:dyDescent="0.2">
      <c r="A54" s="97"/>
      <c r="B54" s="105" t="s">
        <v>1089</v>
      </c>
      <c r="C54" s="54">
        <v>2000000</v>
      </c>
      <c r="D54" s="111"/>
      <c r="E54" s="242"/>
      <c r="F54" s="99"/>
      <c r="G54" s="99">
        <f t="shared" si="11"/>
        <v>2000000</v>
      </c>
      <c r="H54" s="101">
        <v>19</v>
      </c>
      <c r="I54" s="100"/>
      <c r="J54" s="100">
        <v>2438304</v>
      </c>
      <c r="K54" s="100"/>
      <c r="L54" s="100"/>
      <c r="M54" s="54">
        <f t="shared" si="18"/>
        <v>2438304</v>
      </c>
      <c r="N54" s="54">
        <f t="shared" si="9"/>
        <v>0</v>
      </c>
      <c r="O54" s="54">
        <f t="shared" si="12"/>
        <v>4438304</v>
      </c>
      <c r="P54" s="99">
        <f t="shared" si="19"/>
        <v>2000000</v>
      </c>
      <c r="Q54" s="99"/>
      <c r="R54" s="99">
        <f t="shared" si="14"/>
        <v>2000000</v>
      </c>
      <c r="S54" s="99">
        <f t="shared" si="15"/>
        <v>4438304</v>
      </c>
      <c r="T54" s="94">
        <v>4438304.2200000007</v>
      </c>
      <c r="U54" s="99">
        <f t="shared" si="16"/>
        <v>-0.22000000067055225</v>
      </c>
      <c r="V54" s="104">
        <f t="shared" si="17"/>
        <v>1.000000049568484</v>
      </c>
    </row>
    <row r="55" spans="1:23" ht="22.8" x14ac:dyDescent="0.2">
      <c r="A55" s="97"/>
      <c r="B55" s="105" t="s">
        <v>1206</v>
      </c>
      <c r="C55" s="54">
        <v>1000000</v>
      </c>
      <c r="D55" s="111"/>
      <c r="E55" s="242"/>
      <c r="F55" s="99"/>
      <c r="G55" s="99">
        <f t="shared" si="11"/>
        <v>1000000</v>
      </c>
      <c r="H55" s="101">
        <v>11</v>
      </c>
      <c r="I55" s="100"/>
      <c r="J55" s="100">
        <f>-200000+118629</f>
        <v>-81371</v>
      </c>
      <c r="K55" s="100"/>
      <c r="L55" s="100"/>
      <c r="M55" s="54">
        <f t="shared" si="18"/>
        <v>-81371</v>
      </c>
      <c r="N55" s="54">
        <f t="shared" si="9"/>
        <v>0</v>
      </c>
      <c r="O55" s="54">
        <f t="shared" si="12"/>
        <v>918629</v>
      </c>
      <c r="P55" s="99">
        <f t="shared" si="19"/>
        <v>1000000</v>
      </c>
      <c r="Q55" s="99"/>
      <c r="R55" s="99">
        <f t="shared" si="14"/>
        <v>1000000</v>
      </c>
      <c r="S55" s="99">
        <f t="shared" si="15"/>
        <v>918629</v>
      </c>
      <c r="T55" s="94">
        <v>918628.44</v>
      </c>
      <c r="U55" s="99">
        <f t="shared" si="16"/>
        <v>0.56000000005587935</v>
      </c>
      <c r="V55" s="104">
        <f t="shared" si="17"/>
        <v>0.99999939039590513</v>
      </c>
    </row>
    <row r="56" spans="1:23" ht="15" customHeight="1" x14ac:dyDescent="0.2">
      <c r="A56" s="97"/>
      <c r="B56" s="105" t="s">
        <v>1205</v>
      </c>
      <c r="C56" s="54">
        <v>400000</v>
      </c>
      <c r="D56" s="99"/>
      <c r="E56" s="242"/>
      <c r="F56" s="99"/>
      <c r="G56" s="99">
        <f t="shared" si="11"/>
        <v>400000</v>
      </c>
      <c r="H56" s="101">
        <v>19</v>
      </c>
      <c r="I56" s="100"/>
      <c r="J56" s="100">
        <v>35459</v>
      </c>
      <c r="K56" s="100"/>
      <c r="L56" s="100"/>
      <c r="M56" s="54">
        <f t="shared" si="18"/>
        <v>35459</v>
      </c>
      <c r="N56" s="54">
        <f t="shared" si="9"/>
        <v>0</v>
      </c>
      <c r="O56" s="54">
        <f t="shared" si="12"/>
        <v>435459</v>
      </c>
      <c r="P56" s="99">
        <f t="shared" si="19"/>
        <v>400000</v>
      </c>
      <c r="Q56" s="99"/>
      <c r="R56" s="99">
        <f t="shared" si="14"/>
        <v>400000</v>
      </c>
      <c r="S56" s="99">
        <f t="shared" si="15"/>
        <v>435459</v>
      </c>
      <c r="T56" s="94">
        <v>435459.33999999997</v>
      </c>
      <c r="U56" s="99">
        <f t="shared" si="16"/>
        <v>-0.33999999996740371</v>
      </c>
      <c r="V56" s="104">
        <f t="shared" si="17"/>
        <v>1.0000007807853322</v>
      </c>
    </row>
    <row r="57" spans="1:23" ht="22.8" x14ac:dyDescent="0.2">
      <c r="A57" s="97"/>
      <c r="B57" s="105" t="s">
        <v>1204</v>
      </c>
      <c r="C57" s="54">
        <v>1320000</v>
      </c>
      <c r="D57" s="99"/>
      <c r="E57" s="242"/>
      <c r="F57" s="99"/>
      <c r="G57" s="99">
        <f t="shared" si="11"/>
        <v>1320000</v>
      </c>
      <c r="H57" s="116"/>
      <c r="I57" s="115"/>
      <c r="J57" s="115"/>
      <c r="K57" s="115"/>
      <c r="L57" s="115"/>
      <c r="M57" s="54">
        <f t="shared" si="18"/>
        <v>0</v>
      </c>
      <c r="N57" s="54">
        <f t="shared" si="9"/>
        <v>0</v>
      </c>
      <c r="O57" s="54">
        <f t="shared" si="12"/>
        <v>1320000</v>
      </c>
      <c r="P57" s="99">
        <f t="shared" si="19"/>
        <v>1320000</v>
      </c>
      <c r="Q57" s="99"/>
      <c r="R57" s="99">
        <f t="shared" si="14"/>
        <v>1320000</v>
      </c>
      <c r="S57" s="99">
        <f t="shared" si="15"/>
        <v>1320000</v>
      </c>
      <c r="T57" s="94">
        <v>864090.94</v>
      </c>
      <c r="U57" s="99">
        <f t="shared" si="16"/>
        <v>455909.06000000006</v>
      </c>
      <c r="V57" s="104">
        <f t="shared" si="17"/>
        <v>0.65461434848484845</v>
      </c>
    </row>
    <row r="58" spans="1:23" ht="15" customHeight="1" x14ac:dyDescent="0.2">
      <c r="A58" s="97"/>
      <c r="B58" s="105" t="s">
        <v>1203</v>
      </c>
      <c r="C58" s="99">
        <v>50000</v>
      </c>
      <c r="D58" s="111"/>
      <c r="E58" s="242"/>
      <c r="F58" s="99"/>
      <c r="G58" s="99">
        <f t="shared" si="11"/>
        <v>50000</v>
      </c>
      <c r="H58" s="101"/>
      <c r="I58" s="100"/>
      <c r="J58" s="100"/>
      <c r="K58" s="100"/>
      <c r="L58" s="100"/>
      <c r="M58" s="54">
        <f t="shared" si="18"/>
        <v>0</v>
      </c>
      <c r="N58" s="54">
        <f t="shared" si="9"/>
        <v>0</v>
      </c>
      <c r="O58" s="54">
        <f t="shared" si="12"/>
        <v>50000</v>
      </c>
      <c r="P58" s="99">
        <f t="shared" si="19"/>
        <v>50000</v>
      </c>
      <c r="Q58" s="99"/>
      <c r="R58" s="99">
        <f t="shared" si="14"/>
        <v>50000</v>
      </c>
      <c r="S58" s="99">
        <f t="shared" si="15"/>
        <v>50000</v>
      </c>
      <c r="T58" s="94">
        <v>21959</v>
      </c>
      <c r="U58" s="99">
        <f t="shared" si="16"/>
        <v>28041</v>
      </c>
      <c r="V58" s="104">
        <f t="shared" si="17"/>
        <v>0.43918000000000001</v>
      </c>
    </row>
    <row r="59" spans="1:23" ht="22.8" x14ac:dyDescent="0.2">
      <c r="A59" s="97"/>
      <c r="B59" s="105" t="s">
        <v>1202</v>
      </c>
      <c r="C59" s="99">
        <v>330000</v>
      </c>
      <c r="D59" s="111"/>
      <c r="E59" s="242"/>
      <c r="F59" s="99"/>
      <c r="G59" s="99">
        <f t="shared" si="11"/>
        <v>330000</v>
      </c>
      <c r="H59" s="101"/>
      <c r="I59" s="100"/>
      <c r="J59" s="100"/>
      <c r="K59" s="100"/>
      <c r="L59" s="100"/>
      <c r="M59" s="54">
        <f t="shared" si="18"/>
        <v>0</v>
      </c>
      <c r="N59" s="54">
        <f t="shared" si="9"/>
        <v>0</v>
      </c>
      <c r="O59" s="54">
        <f t="shared" si="12"/>
        <v>330000</v>
      </c>
      <c r="P59" s="99">
        <f t="shared" si="19"/>
        <v>330000</v>
      </c>
      <c r="Q59" s="99"/>
      <c r="R59" s="99">
        <f t="shared" si="14"/>
        <v>330000</v>
      </c>
      <c r="S59" s="99">
        <f t="shared" si="15"/>
        <v>330000</v>
      </c>
      <c r="T59" s="94">
        <v>238205.21</v>
      </c>
      <c r="U59" s="99">
        <f t="shared" si="16"/>
        <v>91794.790000000008</v>
      </c>
      <c r="V59" s="104">
        <f t="shared" si="17"/>
        <v>0.72183396969696967</v>
      </c>
    </row>
    <row r="60" spans="1:23" ht="15" customHeight="1" x14ac:dyDescent="0.2">
      <c r="A60" s="97"/>
      <c r="B60" s="105" t="s">
        <v>1201</v>
      </c>
      <c r="C60" s="99"/>
      <c r="D60" s="111"/>
      <c r="E60" s="242"/>
      <c r="F60" s="99">
        <v>500000</v>
      </c>
      <c r="G60" s="99">
        <f>C60+F60+E60</f>
        <v>500000</v>
      </c>
      <c r="H60" s="101" t="s">
        <v>1200</v>
      </c>
      <c r="I60" s="100"/>
      <c r="J60" s="100">
        <v>120000</v>
      </c>
      <c r="K60" s="100"/>
      <c r="L60" s="100"/>
      <c r="M60" s="54">
        <f t="shared" si="18"/>
        <v>120000</v>
      </c>
      <c r="N60" s="54">
        <f t="shared" si="9"/>
        <v>0</v>
      </c>
      <c r="O60" s="54">
        <f t="shared" si="12"/>
        <v>620000</v>
      </c>
      <c r="P60" s="99">
        <f t="shared" si="19"/>
        <v>0</v>
      </c>
      <c r="Q60" s="99">
        <f>86500+132060+136590.26</f>
        <v>355150.26</v>
      </c>
      <c r="R60" s="99">
        <f t="shared" si="14"/>
        <v>355150.26</v>
      </c>
      <c r="S60" s="99">
        <f t="shared" si="15"/>
        <v>620000</v>
      </c>
      <c r="T60" s="94">
        <v>579292.35</v>
      </c>
      <c r="U60" s="99">
        <f t="shared" si="16"/>
        <v>40707.650000000023</v>
      </c>
      <c r="V60" s="104">
        <f t="shared" si="17"/>
        <v>0.93434249999999996</v>
      </c>
      <c r="W60" s="114"/>
    </row>
    <row r="61" spans="1:23" ht="15" customHeight="1" x14ac:dyDescent="0.2">
      <c r="A61" s="97"/>
      <c r="B61" s="105" t="s">
        <v>1199</v>
      </c>
      <c r="C61" s="99"/>
      <c r="D61" s="111"/>
      <c r="E61" s="242"/>
      <c r="F61" s="99">
        <v>704000</v>
      </c>
      <c r="G61" s="99">
        <f>C61+F61+E61</f>
        <v>704000</v>
      </c>
      <c r="H61" s="101"/>
      <c r="I61" s="100"/>
      <c r="J61" s="100"/>
      <c r="K61" s="100"/>
      <c r="L61" s="100"/>
      <c r="M61" s="54">
        <f t="shared" si="18"/>
        <v>0</v>
      </c>
      <c r="N61" s="54">
        <f t="shared" si="9"/>
        <v>0</v>
      </c>
      <c r="O61" s="54">
        <f t="shared" si="12"/>
        <v>704000</v>
      </c>
      <c r="P61" s="99">
        <f t="shared" si="19"/>
        <v>0</v>
      </c>
      <c r="Q61" s="99"/>
      <c r="R61" s="99">
        <f t="shared" si="14"/>
        <v>0</v>
      </c>
      <c r="S61" s="99">
        <f t="shared" si="15"/>
        <v>704000</v>
      </c>
      <c r="T61" s="94">
        <v>0</v>
      </c>
      <c r="U61" s="99">
        <f t="shared" si="16"/>
        <v>704000</v>
      </c>
      <c r="V61" s="104">
        <f t="shared" si="17"/>
        <v>0</v>
      </c>
    </row>
    <row r="62" spans="1:23" ht="15" customHeight="1" x14ac:dyDescent="0.2">
      <c r="A62" s="97"/>
      <c r="B62" s="56" t="s">
        <v>1198</v>
      </c>
      <c r="C62" s="99"/>
      <c r="D62" s="111"/>
      <c r="E62" s="242"/>
      <c r="F62" s="99"/>
      <c r="G62" s="99"/>
      <c r="H62" s="101">
        <v>15</v>
      </c>
      <c r="I62" s="100"/>
      <c r="J62" s="100">
        <v>46725</v>
      </c>
      <c r="K62" s="100"/>
      <c r="L62" s="100"/>
      <c r="M62" s="54">
        <f t="shared" si="18"/>
        <v>46725</v>
      </c>
      <c r="N62" s="54"/>
      <c r="O62" s="54">
        <f t="shared" si="12"/>
        <v>46725</v>
      </c>
      <c r="P62" s="99">
        <f t="shared" si="19"/>
        <v>0</v>
      </c>
      <c r="Q62" s="99"/>
      <c r="R62" s="99">
        <f t="shared" si="14"/>
        <v>0</v>
      </c>
      <c r="S62" s="99">
        <f t="shared" si="15"/>
        <v>46725</v>
      </c>
      <c r="T62" s="94">
        <v>46455.09</v>
      </c>
      <c r="U62" s="99">
        <f t="shared" si="16"/>
        <v>269.91000000000349</v>
      </c>
      <c r="V62" s="104">
        <f t="shared" si="17"/>
        <v>0.9942234349919743</v>
      </c>
    </row>
    <row r="63" spans="1:23" s="34" customFormat="1" ht="15" customHeight="1" x14ac:dyDescent="0.2">
      <c r="A63" s="103"/>
      <c r="B63" s="112" t="s">
        <v>1197</v>
      </c>
      <c r="C63" s="108">
        <f>SUM(C34:C61)</f>
        <v>17485752</v>
      </c>
      <c r="D63" s="108">
        <f>SUM(D34:D61)</f>
        <v>6376947</v>
      </c>
      <c r="E63" s="240">
        <f>SUM(E34:E61)</f>
        <v>1000000</v>
      </c>
      <c r="F63" s="108">
        <f>SUM(F34:F61)</f>
        <v>1904000</v>
      </c>
      <c r="G63" s="108">
        <f>SUM(G34:G61)</f>
        <v>26766699</v>
      </c>
      <c r="H63" s="113"/>
      <c r="I63" s="108">
        <f>SUM(I34:I61)</f>
        <v>-2999099</v>
      </c>
      <c r="J63" s="108">
        <f t="shared" ref="J63:U63" si="20">SUM(J34:J62)</f>
        <v>2303824.17</v>
      </c>
      <c r="K63" s="108">
        <f t="shared" si="20"/>
        <v>2333</v>
      </c>
      <c r="L63" s="108">
        <f t="shared" si="20"/>
        <v>2333</v>
      </c>
      <c r="M63" s="108">
        <f t="shared" si="20"/>
        <v>-695274.83000000007</v>
      </c>
      <c r="N63" s="108">
        <f t="shared" si="20"/>
        <v>4666</v>
      </c>
      <c r="O63" s="108">
        <f t="shared" si="20"/>
        <v>26076090.170000002</v>
      </c>
      <c r="P63" s="108">
        <f t="shared" si="20"/>
        <v>17488085</v>
      </c>
      <c r="Q63" s="108">
        <f t="shared" si="20"/>
        <v>819650.26</v>
      </c>
      <c r="R63" s="108">
        <f t="shared" si="20"/>
        <v>18307735.260000002</v>
      </c>
      <c r="S63" s="108">
        <f t="shared" si="20"/>
        <v>26076090.170000002</v>
      </c>
      <c r="T63" s="108">
        <f t="shared" si="20"/>
        <v>19148284.680000003</v>
      </c>
      <c r="U63" s="108">
        <f t="shared" si="20"/>
        <v>6927805.4900000012</v>
      </c>
      <c r="V63" s="104">
        <f t="shared" si="17"/>
        <v>0.73432345705069335</v>
      </c>
    </row>
    <row r="64" spans="1:23" ht="15" customHeight="1" x14ac:dyDescent="0.2">
      <c r="A64" s="103" t="s">
        <v>1196</v>
      </c>
      <c r="B64" s="97"/>
      <c r="C64" s="54"/>
      <c r="D64" s="69"/>
      <c r="E64" s="241"/>
      <c r="F64" s="54"/>
      <c r="G64" s="54"/>
      <c r="H64" s="96"/>
      <c r="I64" s="95"/>
      <c r="J64" s="95"/>
      <c r="K64" s="95"/>
      <c r="L64" s="95"/>
      <c r="M64" s="54"/>
      <c r="N64" s="54"/>
      <c r="O64" s="54"/>
      <c r="P64" s="54"/>
      <c r="Q64" s="54"/>
      <c r="R64" s="99">
        <f t="shared" ref="R64:R74" si="21">SUM(P64:Q64)</f>
        <v>0</v>
      </c>
      <c r="S64" s="99">
        <f>G64</f>
        <v>0</v>
      </c>
      <c r="T64" s="94"/>
      <c r="U64" s="54">
        <f>U63+T63-S63</f>
        <v>0</v>
      </c>
      <c r="V64" s="87"/>
    </row>
    <row r="65" spans="1:24" ht="15" customHeight="1" x14ac:dyDescent="0.2">
      <c r="A65" s="112"/>
      <c r="B65" s="97" t="s">
        <v>1195</v>
      </c>
      <c r="C65" s="54">
        <v>400000</v>
      </c>
      <c r="D65" s="69"/>
      <c r="E65" s="241"/>
      <c r="F65" s="54"/>
      <c r="G65" s="99">
        <f t="shared" ref="G65:G70" si="22">C65+F65+E65</f>
        <v>400000</v>
      </c>
      <c r="H65" s="101"/>
      <c r="I65" s="100"/>
      <c r="J65" s="100"/>
      <c r="K65" s="100"/>
      <c r="L65" s="100"/>
      <c r="M65" s="54">
        <f t="shared" ref="M65:M74" si="23">+I65+J65</f>
        <v>0</v>
      </c>
      <c r="N65" s="54">
        <f t="shared" ref="N65:N74" si="24">K65+L65</f>
        <v>0</v>
      </c>
      <c r="O65" s="54">
        <f t="shared" ref="O65:O74" si="25">G65+M65+N65</f>
        <v>400000</v>
      </c>
      <c r="P65" s="54">
        <f t="shared" ref="P65:P74" si="26">C65</f>
        <v>400000</v>
      </c>
      <c r="Q65" s="99"/>
      <c r="R65" s="99">
        <f t="shared" si="21"/>
        <v>400000</v>
      </c>
      <c r="S65" s="99">
        <f t="shared" ref="S65:S74" si="27">O65</f>
        <v>400000</v>
      </c>
      <c r="T65" s="94">
        <v>0</v>
      </c>
      <c r="U65" s="99">
        <f t="shared" ref="U65:U74" si="28">S65-T65</f>
        <v>400000</v>
      </c>
      <c r="V65" s="104">
        <f>T65/O65</f>
        <v>0</v>
      </c>
    </row>
    <row r="66" spans="1:24" ht="15" customHeight="1" x14ac:dyDescent="0.2">
      <c r="A66" s="97"/>
      <c r="B66" s="105" t="s">
        <v>1194</v>
      </c>
      <c r="C66" s="54">
        <v>100000</v>
      </c>
      <c r="D66" s="111"/>
      <c r="E66" s="242"/>
      <c r="F66" s="99"/>
      <c r="G66" s="99">
        <f t="shared" si="22"/>
        <v>100000</v>
      </c>
      <c r="H66" s="101">
        <v>11</v>
      </c>
      <c r="I66" s="100"/>
      <c r="J66" s="100">
        <v>-100000</v>
      </c>
      <c r="K66" s="100"/>
      <c r="L66" s="100"/>
      <c r="M66" s="54">
        <f t="shared" si="23"/>
        <v>-100000</v>
      </c>
      <c r="N66" s="54">
        <f t="shared" si="24"/>
        <v>0</v>
      </c>
      <c r="O66" s="54">
        <f t="shared" si="25"/>
        <v>0</v>
      </c>
      <c r="P66" s="54">
        <f t="shared" si="26"/>
        <v>100000</v>
      </c>
      <c r="Q66" s="99"/>
      <c r="R66" s="99">
        <f t="shared" si="21"/>
        <v>100000</v>
      </c>
      <c r="S66" s="99">
        <f t="shared" si="27"/>
        <v>0</v>
      </c>
      <c r="T66" s="94">
        <v>0</v>
      </c>
      <c r="U66" s="99">
        <f t="shared" si="28"/>
        <v>0</v>
      </c>
      <c r="V66" s="104"/>
    </row>
    <row r="67" spans="1:24" ht="15" customHeight="1" x14ac:dyDescent="0.2">
      <c r="A67" s="97"/>
      <c r="B67" s="105" t="s">
        <v>1110</v>
      </c>
      <c r="C67" s="54">
        <v>1000000</v>
      </c>
      <c r="D67" s="111"/>
      <c r="E67" s="242"/>
      <c r="F67" s="99"/>
      <c r="G67" s="99">
        <f t="shared" si="22"/>
        <v>1000000</v>
      </c>
      <c r="H67" s="101" t="s">
        <v>1193</v>
      </c>
      <c r="I67" s="100"/>
      <c r="J67" s="100">
        <f>-400000+670000</f>
        <v>270000</v>
      </c>
      <c r="K67" s="100"/>
      <c r="L67" s="100"/>
      <c r="M67" s="54">
        <f t="shared" si="23"/>
        <v>270000</v>
      </c>
      <c r="N67" s="54">
        <f t="shared" si="24"/>
        <v>0</v>
      </c>
      <c r="O67" s="54">
        <f t="shared" si="25"/>
        <v>1270000</v>
      </c>
      <c r="P67" s="54">
        <f t="shared" si="26"/>
        <v>1000000</v>
      </c>
      <c r="Q67" s="99"/>
      <c r="R67" s="99">
        <f t="shared" si="21"/>
        <v>1000000</v>
      </c>
      <c r="S67" s="99">
        <f t="shared" si="27"/>
        <v>1270000</v>
      </c>
      <c r="T67" s="94">
        <f>237214.28+179115.02+184962.8-2028.64+204277.23+394006.4</f>
        <v>1197547.0899999999</v>
      </c>
      <c r="U67" s="99">
        <f t="shared" si="28"/>
        <v>72452.910000000149</v>
      </c>
      <c r="V67" s="104">
        <f t="shared" ref="V67:V75" si="29">T67/O67</f>
        <v>0.94295046456692899</v>
      </c>
    </row>
    <row r="68" spans="1:24" ht="22.8" x14ac:dyDescent="0.2">
      <c r="A68" s="97"/>
      <c r="B68" s="105" t="s">
        <v>1192</v>
      </c>
      <c r="C68" s="54">
        <v>850000</v>
      </c>
      <c r="D68" s="111"/>
      <c r="E68" s="242"/>
      <c r="F68" s="99"/>
      <c r="G68" s="99">
        <f t="shared" si="22"/>
        <v>850000</v>
      </c>
      <c r="H68" s="101">
        <v>15</v>
      </c>
      <c r="I68" s="100"/>
      <c r="J68" s="100">
        <v>-46725</v>
      </c>
      <c r="K68" s="100"/>
      <c r="L68" s="100"/>
      <c r="M68" s="54">
        <f t="shared" si="23"/>
        <v>-46725</v>
      </c>
      <c r="N68" s="54">
        <f t="shared" si="24"/>
        <v>0</v>
      </c>
      <c r="O68" s="54">
        <f t="shared" si="25"/>
        <v>803275</v>
      </c>
      <c r="P68" s="54">
        <f t="shared" si="26"/>
        <v>850000</v>
      </c>
      <c r="Q68" s="99"/>
      <c r="R68" s="99">
        <f t="shared" si="21"/>
        <v>850000</v>
      </c>
      <c r="S68" s="99">
        <f t="shared" si="27"/>
        <v>803275</v>
      </c>
      <c r="T68" s="94">
        <f>385798.39+104161.44+10997+52159</f>
        <v>553115.83000000007</v>
      </c>
      <c r="U68" s="99">
        <f t="shared" si="28"/>
        <v>250159.16999999993</v>
      </c>
      <c r="V68" s="104">
        <f t="shared" si="29"/>
        <v>0.68857592978743276</v>
      </c>
    </row>
    <row r="69" spans="1:24" ht="15" customHeight="1" x14ac:dyDescent="0.2">
      <c r="A69" s="97"/>
      <c r="B69" s="105" t="s">
        <v>1112</v>
      </c>
      <c r="C69" s="54">
        <v>200000</v>
      </c>
      <c r="D69" s="111"/>
      <c r="E69" s="242"/>
      <c r="F69" s="99"/>
      <c r="G69" s="99">
        <f t="shared" si="22"/>
        <v>200000</v>
      </c>
      <c r="H69" s="101">
        <v>11</v>
      </c>
      <c r="I69" s="100"/>
      <c r="J69" s="100">
        <v>-100000</v>
      </c>
      <c r="K69" s="100"/>
      <c r="L69" s="100"/>
      <c r="M69" s="54">
        <f t="shared" si="23"/>
        <v>-100000</v>
      </c>
      <c r="N69" s="54">
        <f t="shared" si="24"/>
        <v>0</v>
      </c>
      <c r="O69" s="54">
        <f t="shared" si="25"/>
        <v>100000</v>
      </c>
      <c r="P69" s="54">
        <f t="shared" si="26"/>
        <v>200000</v>
      </c>
      <c r="Q69" s="99"/>
      <c r="R69" s="99">
        <f t="shared" si="21"/>
        <v>200000</v>
      </c>
      <c r="S69" s="99">
        <f t="shared" si="27"/>
        <v>100000</v>
      </c>
      <c r="T69" s="94">
        <v>96000</v>
      </c>
      <c r="U69" s="99">
        <f t="shared" si="28"/>
        <v>4000</v>
      </c>
      <c r="V69" s="104">
        <f t="shared" si="29"/>
        <v>0.96</v>
      </c>
    </row>
    <row r="70" spans="1:24" ht="15" customHeight="1" x14ac:dyDescent="0.2">
      <c r="A70" s="97"/>
      <c r="B70" s="105" t="s">
        <v>1191</v>
      </c>
      <c r="C70" s="54">
        <v>260000</v>
      </c>
      <c r="D70" s="111"/>
      <c r="E70" s="242"/>
      <c r="F70" s="99"/>
      <c r="G70" s="99">
        <f t="shared" si="22"/>
        <v>260000</v>
      </c>
      <c r="H70" s="101"/>
      <c r="I70" s="100"/>
      <c r="J70" s="100"/>
      <c r="K70" s="100"/>
      <c r="L70" s="100"/>
      <c r="M70" s="54">
        <f t="shared" si="23"/>
        <v>0</v>
      </c>
      <c r="N70" s="54">
        <f t="shared" si="24"/>
        <v>0</v>
      </c>
      <c r="O70" s="54">
        <f t="shared" si="25"/>
        <v>260000</v>
      </c>
      <c r="P70" s="54">
        <f t="shared" si="26"/>
        <v>260000</v>
      </c>
      <c r="Q70" s="99"/>
      <c r="R70" s="99">
        <f t="shared" si="21"/>
        <v>260000</v>
      </c>
      <c r="S70" s="99">
        <f t="shared" si="27"/>
        <v>260000</v>
      </c>
      <c r="T70" s="94">
        <f>1295+914+7620+2990+96766.1</f>
        <v>109585.1</v>
      </c>
      <c r="U70" s="99">
        <f t="shared" si="28"/>
        <v>150414.9</v>
      </c>
      <c r="V70" s="104">
        <f t="shared" si="29"/>
        <v>0.42148115384615387</v>
      </c>
    </row>
    <row r="71" spans="1:24" ht="22.8" x14ac:dyDescent="0.2">
      <c r="A71" s="97"/>
      <c r="B71" s="105" t="s">
        <v>1190</v>
      </c>
      <c r="C71" s="54">
        <v>500000</v>
      </c>
      <c r="D71" s="111"/>
      <c r="E71" s="242"/>
      <c r="F71" s="99"/>
      <c r="G71" s="99">
        <f>C71+F71+E71+D71</f>
        <v>500000</v>
      </c>
      <c r="H71" s="101"/>
      <c r="I71" s="100"/>
      <c r="J71" s="100"/>
      <c r="K71" s="100"/>
      <c r="L71" s="100"/>
      <c r="M71" s="54">
        <f t="shared" si="23"/>
        <v>0</v>
      </c>
      <c r="N71" s="54">
        <f t="shared" si="24"/>
        <v>0</v>
      </c>
      <c r="O71" s="54">
        <f t="shared" si="25"/>
        <v>500000</v>
      </c>
      <c r="P71" s="54">
        <f t="shared" si="26"/>
        <v>500000</v>
      </c>
      <c r="Q71" s="99"/>
      <c r="R71" s="99">
        <f t="shared" si="21"/>
        <v>500000</v>
      </c>
      <c r="S71" s="99">
        <f t="shared" si="27"/>
        <v>500000</v>
      </c>
      <c r="T71" s="94">
        <f>20164+460+14437.25+6180+5164+28420</f>
        <v>74825.25</v>
      </c>
      <c r="U71" s="99">
        <f t="shared" si="28"/>
        <v>425174.75</v>
      </c>
      <c r="V71" s="104">
        <f t="shared" si="29"/>
        <v>0.14965049999999999</v>
      </c>
    </row>
    <row r="72" spans="1:24" ht="21.6" customHeight="1" x14ac:dyDescent="0.2">
      <c r="A72" s="97"/>
      <c r="B72" s="105" t="s">
        <v>1189</v>
      </c>
      <c r="C72" s="99">
        <v>100000</v>
      </c>
      <c r="D72" s="111"/>
      <c r="E72" s="242"/>
      <c r="F72" s="99"/>
      <c r="G72" s="99">
        <f>C72+F72+E72</f>
        <v>100000</v>
      </c>
      <c r="H72" s="101"/>
      <c r="I72" s="100"/>
      <c r="J72" s="100"/>
      <c r="K72" s="100"/>
      <c r="L72" s="100"/>
      <c r="M72" s="54">
        <f t="shared" si="23"/>
        <v>0</v>
      </c>
      <c r="N72" s="54">
        <f t="shared" si="24"/>
        <v>0</v>
      </c>
      <c r="O72" s="54">
        <f t="shared" si="25"/>
        <v>100000</v>
      </c>
      <c r="P72" s="54">
        <f t="shared" si="26"/>
        <v>100000</v>
      </c>
      <c r="Q72" s="99"/>
      <c r="R72" s="99">
        <f t="shared" si="21"/>
        <v>100000</v>
      </c>
      <c r="S72" s="99">
        <f t="shared" si="27"/>
        <v>100000</v>
      </c>
      <c r="T72" s="94">
        <v>0</v>
      </c>
      <c r="U72" s="99">
        <f t="shared" si="28"/>
        <v>100000</v>
      </c>
      <c r="V72" s="104">
        <f t="shared" si="29"/>
        <v>0</v>
      </c>
    </row>
    <row r="73" spans="1:24" ht="15" customHeight="1" x14ac:dyDescent="0.2">
      <c r="A73" s="97"/>
      <c r="B73" s="56" t="s">
        <v>1188</v>
      </c>
      <c r="C73" s="99">
        <v>450000</v>
      </c>
      <c r="D73" s="111"/>
      <c r="E73" s="242"/>
      <c r="F73" s="99"/>
      <c r="G73" s="99">
        <f>C73+F73+E73</f>
        <v>450000</v>
      </c>
      <c r="H73" s="101">
        <v>10</v>
      </c>
      <c r="I73" s="100"/>
      <c r="J73" s="100">
        <v>531200</v>
      </c>
      <c r="K73" s="100"/>
      <c r="L73" s="100"/>
      <c r="M73" s="54">
        <f t="shared" si="23"/>
        <v>531200</v>
      </c>
      <c r="N73" s="54">
        <f t="shared" si="24"/>
        <v>0</v>
      </c>
      <c r="O73" s="54">
        <f t="shared" si="25"/>
        <v>981200</v>
      </c>
      <c r="P73" s="54">
        <f t="shared" si="26"/>
        <v>450000</v>
      </c>
      <c r="Q73" s="99"/>
      <c r="R73" s="99">
        <f t="shared" si="21"/>
        <v>450000</v>
      </c>
      <c r="S73" s="99">
        <f t="shared" si="27"/>
        <v>981200</v>
      </c>
      <c r="T73" s="94">
        <v>981200</v>
      </c>
      <c r="U73" s="99">
        <f t="shared" si="28"/>
        <v>0</v>
      </c>
      <c r="V73" s="104">
        <f t="shared" si="29"/>
        <v>1</v>
      </c>
    </row>
    <row r="74" spans="1:24" ht="15" customHeight="1" x14ac:dyDescent="0.2">
      <c r="A74" s="97"/>
      <c r="B74" s="56" t="s">
        <v>1121</v>
      </c>
      <c r="C74" s="99"/>
      <c r="D74" s="111"/>
      <c r="E74" s="242">
        <v>850000</v>
      </c>
      <c r="F74" s="99"/>
      <c r="G74" s="99">
        <f>C74+F74+E74</f>
        <v>850000</v>
      </c>
      <c r="H74" s="101">
        <v>10</v>
      </c>
      <c r="I74" s="100"/>
      <c r="J74" s="100">
        <v>-259200</v>
      </c>
      <c r="K74" s="100"/>
      <c r="L74" s="100"/>
      <c r="M74" s="54">
        <f t="shared" si="23"/>
        <v>-259200</v>
      </c>
      <c r="N74" s="54">
        <f t="shared" si="24"/>
        <v>0</v>
      </c>
      <c r="O74" s="54">
        <f t="shared" si="25"/>
        <v>590800</v>
      </c>
      <c r="P74" s="54">
        <f t="shared" si="26"/>
        <v>0</v>
      </c>
      <c r="Q74" s="99"/>
      <c r="R74" s="99">
        <f t="shared" si="21"/>
        <v>0</v>
      </c>
      <c r="S74" s="99">
        <f t="shared" si="27"/>
        <v>590800</v>
      </c>
      <c r="T74" s="94">
        <v>568699.33000000007</v>
      </c>
      <c r="U74" s="99">
        <f t="shared" si="28"/>
        <v>22100.669999999925</v>
      </c>
      <c r="V74" s="104">
        <f t="shared" si="29"/>
        <v>0.96259196005416392</v>
      </c>
    </row>
    <row r="75" spans="1:24" ht="15" customHeight="1" x14ac:dyDescent="0.2">
      <c r="A75" s="281" t="s">
        <v>1187</v>
      </c>
      <c r="B75" s="281"/>
      <c r="C75" s="108">
        <f>SUM(C65:C74)</f>
        <v>3860000</v>
      </c>
      <c r="D75" s="108">
        <f>SUM(D65:D74)</f>
        <v>0</v>
      </c>
      <c r="E75" s="240">
        <f>SUM(E65:E74)</f>
        <v>850000</v>
      </c>
      <c r="F75" s="108">
        <f>SUM(F65:F74)</f>
        <v>0</v>
      </c>
      <c r="G75" s="108">
        <f>SUM(G65:G74)</f>
        <v>4710000</v>
      </c>
      <c r="H75" s="110"/>
      <c r="I75" s="108">
        <f t="shared" ref="I75:U75" si="30">SUM(I65:I74)</f>
        <v>0</v>
      </c>
      <c r="J75" s="108">
        <f t="shared" si="30"/>
        <v>295275</v>
      </c>
      <c r="K75" s="108">
        <f t="shared" si="30"/>
        <v>0</v>
      </c>
      <c r="L75" s="108">
        <f t="shared" si="30"/>
        <v>0</v>
      </c>
      <c r="M75" s="108">
        <f t="shared" si="30"/>
        <v>295275</v>
      </c>
      <c r="N75" s="108">
        <f t="shared" si="30"/>
        <v>0</v>
      </c>
      <c r="O75" s="108">
        <f t="shared" si="30"/>
        <v>5005275</v>
      </c>
      <c r="P75" s="108">
        <f t="shared" si="30"/>
        <v>3860000</v>
      </c>
      <c r="Q75" s="108">
        <f t="shared" si="30"/>
        <v>0</v>
      </c>
      <c r="R75" s="108">
        <f t="shared" si="30"/>
        <v>3860000</v>
      </c>
      <c r="S75" s="108">
        <f t="shared" si="30"/>
        <v>5005275</v>
      </c>
      <c r="T75" s="109">
        <f t="shared" si="30"/>
        <v>3580972.6</v>
      </c>
      <c r="U75" s="108">
        <f t="shared" si="30"/>
        <v>1424302.4</v>
      </c>
      <c r="V75" s="98">
        <f t="shared" si="29"/>
        <v>0.71543973108370673</v>
      </c>
    </row>
    <row r="76" spans="1:24" ht="15" customHeight="1" x14ac:dyDescent="0.2">
      <c r="A76" s="281" t="s">
        <v>1186</v>
      </c>
      <c r="B76" s="282"/>
      <c r="C76" s="108">
        <f t="shared" ref="C76:U76" si="31">C75+C63</f>
        <v>21345752</v>
      </c>
      <c r="D76" s="108">
        <f t="shared" si="31"/>
        <v>6376947</v>
      </c>
      <c r="E76" s="240">
        <f t="shared" si="31"/>
        <v>1850000</v>
      </c>
      <c r="F76" s="108">
        <f t="shared" si="31"/>
        <v>1904000</v>
      </c>
      <c r="G76" s="108">
        <f t="shared" si="31"/>
        <v>31476699</v>
      </c>
      <c r="H76" s="110">
        <f t="shared" si="31"/>
        <v>0</v>
      </c>
      <c r="I76" s="108">
        <f t="shared" si="31"/>
        <v>-2999099</v>
      </c>
      <c r="J76" s="108">
        <f t="shared" si="31"/>
        <v>2599099.17</v>
      </c>
      <c r="K76" s="108">
        <f t="shared" si="31"/>
        <v>2333</v>
      </c>
      <c r="L76" s="108">
        <f t="shared" si="31"/>
        <v>2333</v>
      </c>
      <c r="M76" s="108">
        <f t="shared" si="31"/>
        <v>-399999.83000000007</v>
      </c>
      <c r="N76" s="108">
        <f t="shared" si="31"/>
        <v>4666</v>
      </c>
      <c r="O76" s="108">
        <f t="shared" si="31"/>
        <v>31081365.170000002</v>
      </c>
      <c r="P76" s="108">
        <f t="shared" si="31"/>
        <v>21348085</v>
      </c>
      <c r="Q76" s="108">
        <f t="shared" si="31"/>
        <v>819650.26</v>
      </c>
      <c r="R76" s="108">
        <f t="shared" si="31"/>
        <v>22167735.260000002</v>
      </c>
      <c r="S76" s="108">
        <f t="shared" si="31"/>
        <v>31081365.170000002</v>
      </c>
      <c r="T76" s="109">
        <f t="shared" si="31"/>
        <v>22729257.280000005</v>
      </c>
      <c r="U76" s="108">
        <f t="shared" si="31"/>
        <v>8352107.8900000006</v>
      </c>
      <c r="V76" s="98">
        <f>T76/G76</f>
        <v>0.72209786928419673</v>
      </c>
      <c r="W76" s="107">
        <f>T76-5294559</f>
        <v>17434698.280000005</v>
      </c>
      <c r="X76" s="106">
        <f>'[7]LRC BMR 2023'!S24</f>
        <v>23063311.729999997</v>
      </c>
    </row>
    <row r="77" spans="1:24" x14ac:dyDescent="0.2">
      <c r="A77" s="97"/>
      <c r="B77" s="97"/>
      <c r="C77" s="54"/>
      <c r="D77" s="69"/>
      <c r="E77" s="241"/>
      <c r="F77" s="54"/>
      <c r="G77" s="54"/>
      <c r="H77" s="96"/>
      <c r="I77" s="95"/>
      <c r="J77" s="95"/>
      <c r="K77" s="95"/>
      <c r="L77" s="95"/>
      <c r="M77" s="54"/>
      <c r="N77" s="54"/>
      <c r="O77" s="54"/>
      <c r="P77" s="54"/>
      <c r="Q77" s="54"/>
      <c r="R77" s="54"/>
      <c r="S77" s="54"/>
      <c r="T77" s="94"/>
      <c r="U77" s="54"/>
      <c r="V77" s="87"/>
      <c r="X77" s="27">
        <f>X76+W76</f>
        <v>40498010.010000005</v>
      </c>
    </row>
    <row r="78" spans="1:24" ht="13.8" customHeight="1" x14ac:dyDescent="0.2">
      <c r="A78" s="103" t="s">
        <v>1185</v>
      </c>
      <c r="B78" s="97"/>
      <c r="C78" s="54"/>
      <c r="D78" s="69"/>
      <c r="E78" s="241"/>
      <c r="F78" s="54"/>
      <c r="G78" s="54"/>
      <c r="H78" s="96"/>
      <c r="I78" s="95"/>
      <c r="J78" s="95"/>
      <c r="K78" s="95"/>
      <c r="L78" s="95"/>
      <c r="M78" s="54"/>
      <c r="N78" s="54"/>
      <c r="O78" s="54">
        <f t="shared" ref="O78:O85" si="32">G78+M78+N78</f>
        <v>0</v>
      </c>
      <c r="P78" s="54"/>
      <c r="Q78" s="54"/>
      <c r="R78" s="54"/>
      <c r="S78" s="54"/>
      <c r="T78" s="94"/>
      <c r="U78" s="54"/>
      <c r="V78" s="87"/>
    </row>
    <row r="79" spans="1:24" x14ac:dyDescent="0.2">
      <c r="A79" s="103" t="s">
        <v>1184</v>
      </c>
      <c r="B79" s="97"/>
      <c r="C79" s="54"/>
      <c r="D79" s="69"/>
      <c r="E79" s="241"/>
      <c r="F79" s="54"/>
      <c r="G79" s="54"/>
      <c r="H79" s="96"/>
      <c r="I79" s="95"/>
      <c r="J79" s="95"/>
      <c r="K79" s="95"/>
      <c r="L79" s="95"/>
      <c r="M79" s="54"/>
      <c r="N79" s="54"/>
      <c r="O79" s="54">
        <f t="shared" si="32"/>
        <v>0</v>
      </c>
      <c r="P79" s="54"/>
      <c r="Q79" s="54"/>
      <c r="R79" s="54"/>
      <c r="S79" s="99"/>
      <c r="T79" s="94"/>
      <c r="U79" s="99"/>
      <c r="V79" s="87"/>
    </row>
    <row r="80" spans="1:24" x14ac:dyDescent="0.2">
      <c r="A80" s="97"/>
      <c r="B80" s="105" t="s">
        <v>1183</v>
      </c>
      <c r="C80" s="54"/>
      <c r="D80" s="69">
        <v>300000</v>
      </c>
      <c r="E80" s="241"/>
      <c r="F80" s="54"/>
      <c r="G80" s="99">
        <f>C80+F80+E80+D80</f>
        <v>300000</v>
      </c>
      <c r="H80" s="101"/>
      <c r="I80" s="100"/>
      <c r="J80" s="100"/>
      <c r="K80" s="100"/>
      <c r="L80" s="100"/>
      <c r="M80" s="54">
        <f t="shared" ref="M80:M85" si="33">+I80+J80</f>
        <v>0</v>
      </c>
      <c r="N80" s="54">
        <f t="shared" ref="N80:N85" si="34">K80+L80</f>
        <v>0</v>
      </c>
      <c r="O80" s="54">
        <f t="shared" si="32"/>
        <v>300000</v>
      </c>
      <c r="P80" s="54">
        <f>C80</f>
        <v>0</v>
      </c>
      <c r="Q80" s="99"/>
      <c r="R80" s="99">
        <f>SUM(P80:Q80)</f>
        <v>0</v>
      </c>
      <c r="S80" s="99">
        <f>O80</f>
        <v>300000</v>
      </c>
      <c r="T80" s="94">
        <v>115000</v>
      </c>
      <c r="U80" s="99">
        <f>S80-T80</f>
        <v>185000</v>
      </c>
      <c r="V80" s="104">
        <f>T80/O80</f>
        <v>0.38333333333333336</v>
      </c>
    </row>
    <row r="81" spans="1:23" ht="22.8" x14ac:dyDescent="0.2">
      <c r="A81" s="97"/>
      <c r="B81" s="105" t="s">
        <v>1182</v>
      </c>
      <c r="C81" s="54"/>
      <c r="D81" s="69"/>
      <c r="E81" s="241"/>
      <c r="F81" s="54"/>
      <c r="G81" s="99"/>
      <c r="H81" s="101">
        <v>7</v>
      </c>
      <c r="I81" s="100"/>
      <c r="J81" s="100">
        <v>400000</v>
      </c>
      <c r="K81" s="100"/>
      <c r="L81" s="100"/>
      <c r="M81" s="54">
        <f t="shared" si="33"/>
        <v>400000</v>
      </c>
      <c r="N81" s="54">
        <f t="shared" si="34"/>
        <v>0</v>
      </c>
      <c r="O81" s="54">
        <f t="shared" si="32"/>
        <v>400000</v>
      </c>
      <c r="P81" s="54"/>
      <c r="Q81" s="99"/>
      <c r="R81" s="99"/>
      <c r="S81" s="99">
        <f>O81</f>
        <v>400000</v>
      </c>
      <c r="T81" s="94"/>
      <c r="U81" s="99">
        <f>S81-T81</f>
        <v>400000</v>
      </c>
      <c r="V81" s="104">
        <f>T81/O81</f>
        <v>0</v>
      </c>
    </row>
    <row r="82" spans="1:23" x14ac:dyDescent="0.2">
      <c r="A82" s="103" t="s">
        <v>1181</v>
      </c>
      <c r="B82" s="97"/>
      <c r="C82" s="54"/>
      <c r="D82" s="69"/>
      <c r="E82" s="241"/>
      <c r="F82" s="54"/>
      <c r="G82" s="99">
        <f>C82+F82+E82+D82</f>
        <v>0</v>
      </c>
      <c r="H82" s="101"/>
      <c r="I82" s="100"/>
      <c r="J82" s="100"/>
      <c r="K82" s="100"/>
      <c r="L82" s="100"/>
      <c r="M82" s="54">
        <f t="shared" si="33"/>
        <v>0</v>
      </c>
      <c r="N82" s="54">
        <f t="shared" si="34"/>
        <v>0</v>
      </c>
      <c r="O82" s="54">
        <f t="shared" si="32"/>
        <v>0</v>
      </c>
      <c r="P82" s="54">
        <f>C82</f>
        <v>0</v>
      </c>
      <c r="Q82" s="99"/>
      <c r="R82" s="99">
        <f>SUM(P82:Q82)</f>
        <v>0</v>
      </c>
      <c r="S82" s="99"/>
      <c r="T82" s="94"/>
      <c r="U82" s="99"/>
      <c r="V82" s="87"/>
    </row>
    <row r="83" spans="1:23" x14ac:dyDescent="0.2">
      <c r="A83" s="97"/>
      <c r="B83" s="97" t="s">
        <v>1180</v>
      </c>
      <c r="C83" s="54">
        <v>160000</v>
      </c>
      <c r="D83" s="69"/>
      <c r="E83" s="241"/>
      <c r="F83" s="54"/>
      <c r="G83" s="99">
        <f>C83+F83+E83+D83</f>
        <v>160000</v>
      </c>
      <c r="H83" s="101"/>
      <c r="I83" s="100"/>
      <c r="J83" s="100"/>
      <c r="K83" s="100"/>
      <c r="L83" s="100"/>
      <c r="M83" s="54">
        <f t="shared" si="33"/>
        <v>0</v>
      </c>
      <c r="N83" s="54">
        <f t="shared" si="34"/>
        <v>0</v>
      </c>
      <c r="O83" s="54">
        <f t="shared" si="32"/>
        <v>160000</v>
      </c>
      <c r="P83" s="54">
        <f>C83</f>
        <v>160000</v>
      </c>
      <c r="Q83" s="99"/>
      <c r="R83" s="99">
        <f>SUM(P83:Q83)</f>
        <v>160000</v>
      </c>
      <c r="S83" s="99">
        <v>160000</v>
      </c>
      <c r="T83" s="94">
        <v>95000</v>
      </c>
      <c r="U83" s="99">
        <f>S83-T83</f>
        <v>65000</v>
      </c>
      <c r="V83" s="104">
        <f>T83/O83</f>
        <v>0.59375</v>
      </c>
    </row>
    <row r="84" spans="1:23" x14ac:dyDescent="0.2">
      <c r="A84" s="289" t="s">
        <v>1178</v>
      </c>
      <c r="B84" s="290"/>
      <c r="C84" s="54"/>
      <c r="D84" s="69"/>
      <c r="E84" s="241"/>
      <c r="F84" s="54"/>
      <c r="G84" s="99">
        <f>C84+F84+E84+D84</f>
        <v>0</v>
      </c>
      <c r="H84" s="101"/>
      <c r="I84" s="100"/>
      <c r="J84" s="100"/>
      <c r="K84" s="100"/>
      <c r="L84" s="100"/>
      <c r="M84" s="54">
        <f t="shared" si="33"/>
        <v>0</v>
      </c>
      <c r="N84" s="54">
        <f t="shared" si="34"/>
        <v>0</v>
      </c>
      <c r="O84" s="54">
        <f t="shared" si="32"/>
        <v>0</v>
      </c>
      <c r="P84" s="54">
        <f>C84</f>
        <v>0</v>
      </c>
      <c r="Q84" s="99"/>
      <c r="R84" s="99">
        <f>SUM(P84:Q84)</f>
        <v>0</v>
      </c>
      <c r="S84" s="99"/>
      <c r="T84" s="94"/>
      <c r="U84" s="99"/>
      <c r="V84" s="87"/>
    </row>
    <row r="85" spans="1:23" x14ac:dyDescent="0.2">
      <c r="A85" s="97"/>
      <c r="B85" s="97" t="s">
        <v>1179</v>
      </c>
      <c r="C85" s="54"/>
      <c r="D85" s="69"/>
      <c r="E85" s="241">
        <v>1500000</v>
      </c>
      <c r="F85" s="54"/>
      <c r="G85" s="99">
        <f>C85+F85+E85+D85</f>
        <v>1500000</v>
      </c>
      <c r="H85" s="101"/>
      <c r="I85" s="100"/>
      <c r="J85" s="100"/>
      <c r="K85" s="100"/>
      <c r="L85" s="100"/>
      <c r="M85" s="54">
        <f t="shared" si="33"/>
        <v>0</v>
      </c>
      <c r="N85" s="54">
        <f t="shared" si="34"/>
        <v>0</v>
      </c>
      <c r="O85" s="54">
        <f t="shared" si="32"/>
        <v>1500000</v>
      </c>
      <c r="P85" s="54">
        <f>C85</f>
        <v>0</v>
      </c>
      <c r="Q85" s="99"/>
      <c r="R85" s="99">
        <f>SUM(P85:Q85)</f>
        <v>0</v>
      </c>
      <c r="S85" s="99">
        <f>O85</f>
        <v>1500000</v>
      </c>
      <c r="T85" s="94">
        <v>476920</v>
      </c>
      <c r="U85" s="99">
        <f>S85-T85</f>
        <v>1023080</v>
      </c>
      <c r="V85" s="104">
        <f>T85/O85</f>
        <v>0.31794666666666666</v>
      </c>
    </row>
    <row r="86" spans="1:23" hidden="1" x14ac:dyDescent="0.2">
      <c r="A86" s="103" t="s">
        <v>1178</v>
      </c>
      <c r="B86" s="97"/>
      <c r="C86" s="54"/>
      <c r="D86" s="69"/>
      <c r="E86" s="241"/>
      <c r="F86" s="54"/>
      <c r="G86" s="99"/>
      <c r="H86" s="101"/>
      <c r="I86" s="100"/>
      <c r="J86" s="100"/>
      <c r="K86" s="100"/>
      <c r="L86" s="100"/>
      <c r="M86" s="54"/>
      <c r="N86" s="54"/>
      <c r="O86" s="54"/>
      <c r="P86" s="54"/>
      <c r="Q86" s="99"/>
      <c r="R86" s="99"/>
      <c r="S86" s="99"/>
      <c r="T86" s="94"/>
      <c r="U86" s="99"/>
      <c r="V86" s="87"/>
    </row>
    <row r="87" spans="1:23" hidden="1" x14ac:dyDescent="0.2">
      <c r="A87" s="97"/>
      <c r="B87" s="102" t="s">
        <v>1177</v>
      </c>
      <c r="C87" s="54"/>
      <c r="D87" s="69"/>
      <c r="E87" s="241"/>
      <c r="F87" s="54"/>
      <c r="G87" s="99">
        <f>E87</f>
        <v>0</v>
      </c>
      <c r="H87" s="101"/>
      <c r="I87" s="100"/>
      <c r="J87" s="100"/>
      <c r="K87" s="100"/>
      <c r="L87" s="100"/>
      <c r="M87" s="54"/>
      <c r="N87" s="54"/>
      <c r="O87" s="54"/>
      <c r="P87" s="54"/>
      <c r="Q87" s="99"/>
      <c r="R87" s="99"/>
      <c r="S87" s="99"/>
      <c r="T87" s="94"/>
      <c r="U87" s="99"/>
      <c r="V87" s="87"/>
    </row>
    <row r="88" spans="1:23" x14ac:dyDescent="0.2">
      <c r="A88" s="281" t="s">
        <v>1176</v>
      </c>
      <c r="B88" s="281"/>
      <c r="C88" s="70">
        <f>SUM(C79:C85)</f>
        <v>160000</v>
      </c>
      <c r="D88" s="70">
        <f>SUM(D79:D85)</f>
        <v>300000</v>
      </c>
      <c r="E88" s="243">
        <f>SUM(E79:E85)</f>
        <v>1500000</v>
      </c>
      <c r="F88" s="70">
        <f>SUM(F79:F85)</f>
        <v>0</v>
      </c>
      <c r="G88" s="70">
        <f>SUM(G79:G85)</f>
        <v>1960000</v>
      </c>
      <c r="H88" s="93"/>
      <c r="I88" s="70">
        <f t="shared" ref="I88:Q88" si="35">SUM(I79:I85)</f>
        <v>0</v>
      </c>
      <c r="J88" s="70">
        <f t="shared" si="35"/>
        <v>400000</v>
      </c>
      <c r="K88" s="70">
        <f t="shared" si="35"/>
        <v>0</v>
      </c>
      <c r="L88" s="70">
        <f t="shared" si="35"/>
        <v>0</v>
      </c>
      <c r="M88" s="70">
        <f t="shared" si="35"/>
        <v>400000</v>
      </c>
      <c r="N88" s="70">
        <f t="shared" si="35"/>
        <v>0</v>
      </c>
      <c r="O88" s="70">
        <f t="shared" si="35"/>
        <v>2360000</v>
      </c>
      <c r="P88" s="70">
        <f t="shared" si="35"/>
        <v>160000</v>
      </c>
      <c r="Q88" s="70">
        <f t="shared" si="35"/>
        <v>0</v>
      </c>
      <c r="R88" s="70">
        <f>SUM(R79:R87)</f>
        <v>160000</v>
      </c>
      <c r="S88" s="70">
        <f>SUM(S79:S85)</f>
        <v>2360000</v>
      </c>
      <c r="T88" s="92">
        <f>SUM(T79:T85)</f>
        <v>686920</v>
      </c>
      <c r="U88" s="70">
        <f>SUM(U79:U87)</f>
        <v>1673080</v>
      </c>
      <c r="V88" s="98">
        <f>T88/G88</f>
        <v>0.35046938775510206</v>
      </c>
    </row>
    <row r="89" spans="1:23" x14ac:dyDescent="0.2">
      <c r="A89" s="97"/>
      <c r="B89" s="97"/>
      <c r="C89" s="54"/>
      <c r="D89" s="69"/>
      <c r="E89" s="241"/>
      <c r="F89" s="54"/>
      <c r="G89" s="54"/>
      <c r="H89" s="96"/>
      <c r="I89" s="95"/>
      <c r="J89" s="95"/>
      <c r="K89" s="95"/>
      <c r="L89" s="95"/>
      <c r="M89" s="54"/>
      <c r="N89" s="54"/>
      <c r="O89" s="54"/>
      <c r="P89" s="54"/>
      <c r="Q89" s="54"/>
      <c r="R89" s="54"/>
      <c r="S89" s="54"/>
      <c r="T89" s="94"/>
      <c r="U89" s="54"/>
      <c r="V89" s="87"/>
    </row>
    <row r="90" spans="1:23" ht="31.5" customHeight="1" x14ac:dyDescent="0.2">
      <c r="A90" s="281" t="s">
        <v>1175</v>
      </c>
      <c r="B90" s="281"/>
      <c r="C90" s="70">
        <f>C88+C76+C32</f>
        <v>77852144</v>
      </c>
      <c r="D90" s="70">
        <f>D88+D76+D32</f>
        <v>6676947</v>
      </c>
      <c r="E90" s="243">
        <f>E88+E76+E32</f>
        <v>3350000</v>
      </c>
      <c r="F90" s="70">
        <f>F88+F76+F32</f>
        <v>6474093</v>
      </c>
      <c r="G90" s="70">
        <f>G88+G76+G32</f>
        <v>94353184</v>
      </c>
      <c r="H90" s="93"/>
      <c r="I90" s="70">
        <f t="shared" ref="I90:U90" si="36">I88+I76+I32</f>
        <v>-2999099</v>
      </c>
      <c r="J90" s="70">
        <f t="shared" si="36"/>
        <v>2999099.17</v>
      </c>
      <c r="K90" s="70">
        <f t="shared" si="36"/>
        <v>2333</v>
      </c>
      <c r="L90" s="70">
        <f t="shared" si="36"/>
        <v>5105347.8999999994</v>
      </c>
      <c r="M90" s="70">
        <f t="shared" si="36"/>
        <v>0.16999999992549419</v>
      </c>
      <c r="N90" s="70">
        <f t="shared" si="36"/>
        <v>5107680.8999999994</v>
      </c>
      <c r="O90" s="70">
        <f t="shared" si="36"/>
        <v>99460865.069999993</v>
      </c>
      <c r="P90" s="70">
        <f t="shared" si="36"/>
        <v>80461161</v>
      </c>
      <c r="Q90" s="70">
        <f t="shared" si="36"/>
        <v>3531339.26</v>
      </c>
      <c r="R90" s="70">
        <f t="shared" si="36"/>
        <v>83992500.260000005</v>
      </c>
      <c r="S90" s="70">
        <f t="shared" si="36"/>
        <v>99460865.069999993</v>
      </c>
      <c r="T90" s="92">
        <f t="shared" si="36"/>
        <v>82485222.719999999</v>
      </c>
      <c r="U90" s="70">
        <f t="shared" si="36"/>
        <v>16975642.349999998</v>
      </c>
      <c r="V90" s="91">
        <f>E93</f>
        <v>0.70021594994592185</v>
      </c>
      <c r="W90" s="90"/>
    </row>
    <row r="91" spans="1:23" x14ac:dyDescent="0.2">
      <c r="A91" s="89"/>
      <c r="B91" s="89"/>
      <c r="C91" s="36"/>
      <c r="D91" s="39"/>
      <c r="E91" s="244"/>
      <c r="F91" s="36"/>
      <c r="G91" s="36"/>
      <c r="H91" s="38"/>
      <c r="I91" s="37"/>
      <c r="J91" s="37"/>
      <c r="K91" s="37"/>
      <c r="L91" s="37"/>
      <c r="M91" s="36"/>
      <c r="N91" s="36"/>
      <c r="O91" s="36"/>
      <c r="P91" s="36"/>
      <c r="Q91" s="36"/>
      <c r="R91" s="36"/>
      <c r="S91" s="36"/>
      <c r="T91" s="36"/>
      <c r="U91" s="36">
        <f>U90+T90-S90</f>
        <v>0</v>
      </c>
      <c r="V91" s="88"/>
    </row>
    <row r="92" spans="1:23" x14ac:dyDescent="0.2">
      <c r="A92" s="89"/>
      <c r="B92" s="89"/>
      <c r="C92" s="77" t="s">
        <v>1174</v>
      </c>
      <c r="D92" s="77" t="s">
        <v>1173</v>
      </c>
      <c r="E92" s="245" t="s">
        <v>1172</v>
      </c>
      <c r="F92" s="36"/>
      <c r="G92" s="36"/>
      <c r="H92" s="38"/>
      <c r="I92" s="37"/>
      <c r="J92" s="37"/>
      <c r="K92" s="37"/>
      <c r="L92" s="37"/>
      <c r="M92" s="36"/>
      <c r="N92" s="36"/>
      <c r="O92" s="36"/>
      <c r="P92" s="36"/>
      <c r="Q92" s="36"/>
      <c r="R92" s="36"/>
      <c r="S92" s="36"/>
      <c r="T92" s="36"/>
      <c r="U92" s="36"/>
      <c r="V92" s="88"/>
    </row>
    <row r="93" spans="1:23" x14ac:dyDescent="0.2">
      <c r="A93" s="287" t="s">
        <v>1171</v>
      </c>
      <c r="B93" s="287"/>
      <c r="C93" s="54">
        <f>S90-S32</f>
        <v>33441365.169999994</v>
      </c>
      <c r="D93" s="54">
        <f>T90-T32</f>
        <v>23416177.280000009</v>
      </c>
      <c r="E93" s="255">
        <f>D93/C93</f>
        <v>0.70021594994592185</v>
      </c>
      <c r="F93" s="36"/>
      <c r="G93" s="36"/>
      <c r="H93" s="38"/>
      <c r="I93" s="37"/>
      <c r="J93" s="37"/>
      <c r="K93" s="37"/>
      <c r="L93" s="37"/>
      <c r="M93" s="36"/>
      <c r="N93" s="36"/>
      <c r="O93" s="36"/>
      <c r="P93" s="36"/>
      <c r="Q93" s="36"/>
      <c r="R93" s="36"/>
      <c r="S93" s="36"/>
      <c r="T93" s="36"/>
      <c r="U93" s="36"/>
      <c r="V93" s="88"/>
    </row>
    <row r="94" spans="1:23" ht="14.4" customHeight="1" x14ac:dyDescent="0.2">
      <c r="A94" s="287" t="s">
        <v>1170</v>
      </c>
      <c r="B94" s="287"/>
      <c r="C94" s="54">
        <f>'[7]LRC BMR 2023'!F41</f>
        <v>44720027</v>
      </c>
      <c r="D94" s="54">
        <f>'[7]LRC BMR 2023'!S41</f>
        <v>35163823.809999995</v>
      </c>
      <c r="E94" s="255">
        <f>D94/C94</f>
        <v>0.78631043335461304</v>
      </c>
      <c r="F94" s="36"/>
      <c r="G94" s="36"/>
      <c r="H94" s="38"/>
      <c r="I94" s="37"/>
      <c r="J94" s="37"/>
      <c r="K94" s="37"/>
      <c r="L94" s="37"/>
      <c r="M94" s="36"/>
      <c r="N94" s="36"/>
      <c r="O94" s="36"/>
      <c r="S94" s="77"/>
      <c r="T94" s="77"/>
      <c r="U94" s="29">
        <f>S90-T90-U90</f>
        <v>0</v>
      </c>
    </row>
    <row r="95" spans="1:23" ht="27" customHeight="1" x14ac:dyDescent="0.2">
      <c r="A95" s="291" t="s">
        <v>1169</v>
      </c>
      <c r="B95" s="291"/>
      <c r="C95" s="36">
        <f>C93+C94</f>
        <v>78161392.169999987</v>
      </c>
      <c r="D95" s="36">
        <f>D93+D94</f>
        <v>58580001.090000004</v>
      </c>
      <c r="E95" s="254">
        <f>D95/C95</f>
        <v>0.74947489372488763</v>
      </c>
      <c r="F95" s="36"/>
      <c r="G95" s="36"/>
      <c r="H95" s="38"/>
      <c r="I95" s="37"/>
      <c r="J95" s="37"/>
      <c r="K95" s="37"/>
      <c r="L95" s="37"/>
      <c r="M95" s="36"/>
      <c r="N95" s="36"/>
      <c r="O95" s="36"/>
      <c r="T95" s="29"/>
      <c r="V95" s="75"/>
    </row>
    <row r="96" spans="1:23" ht="14.4" customHeight="1" x14ac:dyDescent="0.2">
      <c r="A96" s="83" t="s">
        <v>1168</v>
      </c>
      <c r="B96" s="81"/>
      <c r="C96" s="82">
        <f>'Savings from procurement'!AM353</f>
        <v>3408741.3599999994</v>
      </c>
      <c r="D96" s="80">
        <v>0</v>
      </c>
      <c r="E96" s="253"/>
      <c r="F96" s="36"/>
      <c r="G96" s="36"/>
      <c r="H96" s="38"/>
      <c r="I96" s="37"/>
      <c r="J96" s="37"/>
      <c r="K96" s="37"/>
      <c r="L96" s="37"/>
      <c r="M96" s="36"/>
      <c r="N96" s="36"/>
      <c r="O96" s="36"/>
      <c r="Q96" s="76"/>
      <c r="T96" s="29"/>
      <c r="V96" s="75"/>
    </row>
    <row r="97" spans="1:22" s="34" customFormat="1" ht="14.4" customHeight="1" thickBot="1" x14ac:dyDescent="0.25">
      <c r="A97" s="86" t="s">
        <v>1167</v>
      </c>
      <c r="B97" s="86"/>
      <c r="C97" s="85">
        <f>C95-C96</f>
        <v>74752650.809999987</v>
      </c>
      <c r="D97" s="85">
        <f>D95-D96</f>
        <v>58580001.090000004</v>
      </c>
      <c r="E97" s="256">
        <f>D97/C97</f>
        <v>0.78365115424326204</v>
      </c>
      <c r="F97" s="36"/>
      <c r="G97" s="36"/>
      <c r="H97" s="38"/>
      <c r="I97" s="37"/>
      <c r="J97" s="37"/>
      <c r="K97" s="37"/>
      <c r="L97" s="37"/>
      <c r="M97" s="36"/>
      <c r="N97" s="36"/>
      <c r="O97" s="36"/>
      <c r="P97" s="36"/>
      <c r="Q97" s="59"/>
      <c r="R97" s="36"/>
      <c r="S97" s="36"/>
      <c r="T97" s="36"/>
      <c r="U97" s="36"/>
      <c r="V97" s="84"/>
    </row>
    <row r="98" spans="1:22" ht="14.4" customHeight="1" thickTop="1" x14ac:dyDescent="0.2">
      <c r="A98" s="83"/>
      <c r="B98" s="81"/>
      <c r="C98" s="82"/>
      <c r="D98" s="80"/>
      <c r="E98" s="244"/>
      <c r="F98" s="36"/>
      <c r="G98" s="36"/>
      <c r="H98" s="38"/>
      <c r="I98" s="37"/>
      <c r="J98" s="37"/>
      <c r="K98" s="37"/>
      <c r="L98" s="37"/>
      <c r="M98" s="36"/>
      <c r="N98" s="36"/>
      <c r="O98" s="36"/>
      <c r="Q98" s="76"/>
      <c r="T98" s="29"/>
      <c r="V98" s="75"/>
    </row>
    <row r="99" spans="1:22" ht="14.4" customHeight="1" x14ac:dyDescent="0.2">
      <c r="A99" s="83"/>
      <c r="B99" s="81"/>
      <c r="C99" s="82"/>
      <c r="D99" s="80"/>
      <c r="E99" s="244"/>
      <c r="F99" s="36"/>
      <c r="G99" s="36"/>
      <c r="H99" s="38"/>
      <c r="I99" s="37"/>
      <c r="J99" s="37"/>
      <c r="K99" s="37"/>
      <c r="L99" s="37"/>
      <c r="M99" s="36"/>
      <c r="N99" s="36"/>
      <c r="O99" s="36"/>
      <c r="Q99" s="76"/>
      <c r="T99" s="29"/>
      <c r="V99" s="75"/>
    </row>
    <row r="100" spans="1:22" ht="14.4" customHeight="1" x14ac:dyDescent="0.2">
      <c r="A100" s="81"/>
      <c r="B100" s="81"/>
      <c r="C100" s="80"/>
      <c r="D100" s="80"/>
      <c r="E100" s="244"/>
      <c r="F100" s="36"/>
      <c r="G100" s="36"/>
      <c r="H100" s="38"/>
      <c r="I100" s="37"/>
      <c r="J100" s="37"/>
      <c r="K100" s="37"/>
      <c r="L100" s="37"/>
      <c r="M100" s="36"/>
      <c r="N100" s="36"/>
      <c r="O100" s="36"/>
      <c r="Q100" s="76"/>
      <c r="T100" s="29"/>
      <c r="V100" s="75"/>
    </row>
    <row r="101" spans="1:22" x14ac:dyDescent="0.2">
      <c r="A101" s="34" t="s">
        <v>1166</v>
      </c>
      <c r="B101" s="79"/>
      <c r="C101" s="39"/>
      <c r="D101" s="39"/>
      <c r="E101" s="244"/>
      <c r="F101" s="36"/>
      <c r="G101" s="36"/>
      <c r="H101" s="38"/>
      <c r="I101" s="37"/>
      <c r="J101" s="37"/>
      <c r="K101" s="37"/>
      <c r="L101" s="37"/>
      <c r="M101" s="36"/>
      <c r="N101" s="36"/>
      <c r="O101" s="36"/>
      <c r="Q101" s="76"/>
      <c r="T101" s="29"/>
      <c r="V101" s="75"/>
    </row>
    <row r="102" spans="1:22" ht="12.6" customHeight="1" x14ac:dyDescent="0.2">
      <c r="A102" s="27" t="s">
        <v>1165</v>
      </c>
      <c r="B102" s="78"/>
      <c r="G102" s="77"/>
      <c r="H102" s="38"/>
      <c r="I102" s="37"/>
      <c r="J102" s="37"/>
      <c r="K102" s="37"/>
      <c r="L102" s="37"/>
      <c r="Q102" s="76"/>
      <c r="T102" s="29"/>
      <c r="V102" s="75"/>
    </row>
    <row r="103" spans="1:22" x14ac:dyDescent="0.2">
      <c r="A103" s="27" t="s">
        <v>1164</v>
      </c>
      <c r="T103" s="29"/>
    </row>
    <row r="104" spans="1:22" x14ac:dyDescent="0.2">
      <c r="A104" s="27" t="s">
        <v>1163</v>
      </c>
      <c r="T104" s="29"/>
    </row>
    <row r="105" spans="1:22" x14ac:dyDescent="0.2">
      <c r="B105" s="72" t="s">
        <v>1118</v>
      </c>
      <c r="C105" s="70" t="s">
        <v>1117</v>
      </c>
      <c r="T105" s="29"/>
    </row>
    <row r="106" spans="1:22" x14ac:dyDescent="0.2">
      <c r="B106" s="55" t="s">
        <v>1162</v>
      </c>
      <c r="C106" s="54">
        <v>2333</v>
      </c>
      <c r="T106" s="29"/>
    </row>
    <row r="107" spans="1:22" x14ac:dyDescent="0.2">
      <c r="B107" s="55" t="s">
        <v>1161</v>
      </c>
      <c r="C107" s="54">
        <v>2334</v>
      </c>
      <c r="T107" s="29"/>
    </row>
    <row r="108" spans="1:22" x14ac:dyDescent="0.2">
      <c r="B108" s="55" t="s">
        <v>1160</v>
      </c>
      <c r="C108" s="54">
        <v>12834</v>
      </c>
      <c r="T108" s="29"/>
    </row>
    <row r="109" spans="1:22" ht="12" thickBot="1" x14ac:dyDescent="0.25">
      <c r="B109" s="74" t="s">
        <v>28</v>
      </c>
      <c r="C109" s="73">
        <f>SUM(C106:C108)</f>
        <v>17501</v>
      </c>
      <c r="T109" s="29"/>
    </row>
    <row r="110" spans="1:22" ht="12" thickTop="1" x14ac:dyDescent="0.2">
      <c r="A110" s="27" t="s">
        <v>1159</v>
      </c>
      <c r="B110" s="34"/>
      <c r="C110" s="36"/>
      <c r="T110" s="29"/>
    </row>
    <row r="111" spans="1:22" x14ac:dyDescent="0.2">
      <c r="A111" s="27" t="s">
        <v>1158</v>
      </c>
      <c r="B111" s="34"/>
      <c r="C111" s="36"/>
      <c r="T111" s="29"/>
    </row>
    <row r="112" spans="1:22" x14ac:dyDescent="0.2">
      <c r="A112" s="27" t="s">
        <v>1157</v>
      </c>
      <c r="T112" s="29"/>
    </row>
    <row r="113" spans="1:22" x14ac:dyDescent="0.2">
      <c r="B113" s="72" t="s">
        <v>1118</v>
      </c>
      <c r="C113" s="70" t="s">
        <v>1117</v>
      </c>
      <c r="T113" s="29"/>
    </row>
    <row r="114" spans="1:22" x14ac:dyDescent="0.2">
      <c r="B114" s="55" t="s">
        <v>1138</v>
      </c>
      <c r="C114" s="54">
        <v>176074.88</v>
      </c>
      <c r="T114" s="29"/>
    </row>
    <row r="115" spans="1:22" x14ac:dyDescent="0.2">
      <c r="B115" s="55" t="s">
        <v>1156</v>
      </c>
      <c r="C115" s="54">
        <v>118000</v>
      </c>
      <c r="T115" s="29"/>
    </row>
    <row r="116" spans="1:22" s="29" customFormat="1" x14ac:dyDescent="0.2">
      <c r="A116" s="27"/>
      <c r="B116" s="55" t="s">
        <v>1155</v>
      </c>
      <c r="C116" s="54">
        <v>86500</v>
      </c>
      <c r="D116" s="33"/>
      <c r="E116" s="239"/>
      <c r="H116" s="32"/>
      <c r="I116" s="31"/>
      <c r="J116" s="31"/>
      <c r="K116" s="31"/>
      <c r="L116" s="31"/>
      <c r="V116" s="28"/>
    </row>
    <row r="117" spans="1:22" s="29" customFormat="1" ht="12" thickBot="1" x14ac:dyDescent="0.25">
      <c r="A117" s="27"/>
      <c r="B117" s="74" t="s">
        <v>28</v>
      </c>
      <c r="C117" s="73">
        <f>SUM(C114:C116)</f>
        <v>380574.88</v>
      </c>
      <c r="D117" s="33"/>
      <c r="E117" s="239"/>
      <c r="H117" s="32"/>
      <c r="I117" s="31"/>
      <c r="J117" s="31"/>
      <c r="K117" s="31"/>
      <c r="L117" s="31"/>
      <c r="V117" s="28"/>
    </row>
    <row r="118" spans="1:22" s="29" customFormat="1" ht="12" thickTop="1" x14ac:dyDescent="0.2">
      <c r="A118" s="27"/>
      <c r="B118" s="34"/>
      <c r="C118" s="36"/>
      <c r="D118" s="33"/>
      <c r="E118" s="239"/>
      <c r="H118" s="32"/>
      <c r="I118" s="31"/>
      <c r="J118" s="31"/>
      <c r="K118" s="31"/>
      <c r="L118" s="31"/>
      <c r="V118" s="28"/>
    </row>
    <row r="119" spans="1:22" s="29" customFormat="1" x14ac:dyDescent="0.2">
      <c r="A119" s="27" t="s">
        <v>1154</v>
      </c>
      <c r="B119" s="34"/>
      <c r="C119" s="36"/>
      <c r="D119" s="33"/>
      <c r="E119" s="239"/>
      <c r="H119" s="32"/>
      <c r="I119" s="31"/>
      <c r="J119" s="31"/>
      <c r="K119" s="31"/>
      <c r="L119" s="31"/>
      <c r="V119" s="28"/>
    </row>
    <row r="120" spans="1:22" s="29" customFormat="1" ht="33.6" customHeight="1" x14ac:dyDescent="0.2">
      <c r="A120" s="27"/>
      <c r="B120" s="72" t="s">
        <v>1118</v>
      </c>
      <c r="C120" s="70" t="s">
        <v>1153</v>
      </c>
      <c r="D120" s="71" t="s">
        <v>1152</v>
      </c>
      <c r="E120" s="243" t="s">
        <v>1137</v>
      </c>
      <c r="H120" s="32"/>
      <c r="I120" s="31"/>
      <c r="J120" s="31"/>
      <c r="K120" s="31"/>
      <c r="L120" s="31"/>
      <c r="V120" s="28"/>
    </row>
    <row r="121" spans="1:22" s="29" customFormat="1" x14ac:dyDescent="0.2">
      <c r="A121" s="27"/>
      <c r="B121" s="55" t="s">
        <v>1151</v>
      </c>
      <c r="C121" s="54">
        <v>1540627</v>
      </c>
      <c r="D121" s="69"/>
      <c r="E121" s="241">
        <f t="shared" ref="E121:E136" si="37">SUM(C121:D121)</f>
        <v>1540627</v>
      </c>
      <c r="H121" s="32"/>
      <c r="I121" s="31"/>
      <c r="J121" s="31"/>
      <c r="K121" s="31"/>
      <c r="L121" s="31"/>
      <c r="V121" s="28"/>
    </row>
    <row r="122" spans="1:22" s="29" customFormat="1" x14ac:dyDescent="0.2">
      <c r="A122" s="27"/>
      <c r="B122" s="55" t="s">
        <v>1150</v>
      </c>
      <c r="C122" s="54">
        <v>168551</v>
      </c>
      <c r="D122" s="69"/>
      <c r="E122" s="241">
        <f t="shared" si="37"/>
        <v>168551</v>
      </c>
      <c r="H122" s="32"/>
      <c r="I122" s="31"/>
      <c r="J122" s="31"/>
      <c r="K122" s="31"/>
      <c r="L122" s="31"/>
      <c r="V122" s="28"/>
    </row>
    <row r="123" spans="1:22" s="29" customFormat="1" x14ac:dyDescent="0.2">
      <c r="A123" s="27"/>
      <c r="B123" s="55" t="s">
        <v>1149</v>
      </c>
      <c r="C123" s="54">
        <v>71988</v>
      </c>
      <c r="D123" s="69"/>
      <c r="E123" s="241">
        <f t="shared" si="37"/>
        <v>71988</v>
      </c>
      <c r="H123" s="32"/>
      <c r="I123" s="31"/>
      <c r="J123" s="31"/>
      <c r="K123" s="31"/>
      <c r="L123" s="31"/>
      <c r="V123" s="28"/>
    </row>
    <row r="124" spans="1:22" s="29" customFormat="1" x14ac:dyDescent="0.2">
      <c r="A124" s="27"/>
      <c r="B124" s="55" t="s">
        <v>1148</v>
      </c>
      <c r="C124" s="54">
        <v>407169</v>
      </c>
      <c r="D124" s="69"/>
      <c r="E124" s="241">
        <f t="shared" si="37"/>
        <v>407169</v>
      </c>
      <c r="H124" s="32"/>
      <c r="I124" s="31"/>
      <c r="J124" s="31"/>
      <c r="K124" s="31"/>
      <c r="L124" s="31"/>
      <c r="V124" s="28"/>
    </row>
    <row r="125" spans="1:22" s="29" customFormat="1" x14ac:dyDescent="0.2">
      <c r="A125" s="27"/>
      <c r="B125" s="55" t="s">
        <v>1147</v>
      </c>
      <c r="C125" s="54">
        <v>44791</v>
      </c>
      <c r="D125" s="69"/>
      <c r="E125" s="241">
        <f t="shared" si="37"/>
        <v>44791</v>
      </c>
      <c r="H125" s="32"/>
      <c r="I125" s="31"/>
      <c r="J125" s="31"/>
      <c r="K125" s="31"/>
      <c r="L125" s="31"/>
      <c r="V125" s="28"/>
    </row>
    <row r="126" spans="1:22" s="29" customFormat="1" x14ac:dyDescent="0.2">
      <c r="A126" s="27"/>
      <c r="B126" s="55" t="s">
        <v>1146</v>
      </c>
      <c r="C126" s="54">
        <v>900</v>
      </c>
      <c r="D126" s="69"/>
      <c r="E126" s="241">
        <f t="shared" si="37"/>
        <v>900</v>
      </c>
      <c r="H126" s="32"/>
      <c r="I126" s="31"/>
      <c r="J126" s="31"/>
      <c r="K126" s="31"/>
      <c r="L126" s="31"/>
      <c r="V126" s="28"/>
    </row>
    <row r="127" spans="1:22" s="29" customFormat="1" x14ac:dyDescent="0.2">
      <c r="A127" s="27"/>
      <c r="B127" s="55" t="s">
        <v>1145</v>
      </c>
      <c r="C127" s="54">
        <v>6000</v>
      </c>
      <c r="D127" s="69"/>
      <c r="E127" s="241">
        <f t="shared" si="37"/>
        <v>6000</v>
      </c>
      <c r="H127" s="32"/>
      <c r="I127" s="31"/>
      <c r="J127" s="31"/>
      <c r="K127" s="31"/>
      <c r="L127" s="31"/>
      <c r="V127" s="28"/>
    </row>
    <row r="128" spans="1:22" s="29" customFormat="1" x14ac:dyDescent="0.2">
      <c r="A128" s="27"/>
      <c r="B128" s="55" t="s">
        <v>1144</v>
      </c>
      <c r="C128" s="54">
        <v>5000</v>
      </c>
      <c r="D128" s="69"/>
      <c r="E128" s="241">
        <f t="shared" si="37"/>
        <v>5000</v>
      </c>
      <c r="H128" s="32"/>
      <c r="I128" s="31"/>
      <c r="J128" s="31"/>
      <c r="K128" s="31"/>
      <c r="L128" s="31"/>
      <c r="V128" s="28"/>
    </row>
    <row r="129" spans="1:22" s="29" customFormat="1" x14ac:dyDescent="0.2">
      <c r="A129" s="27"/>
      <c r="B129" s="55" t="s">
        <v>1143</v>
      </c>
      <c r="C129" s="54">
        <v>5000</v>
      </c>
      <c r="D129" s="69"/>
      <c r="E129" s="241">
        <f t="shared" si="37"/>
        <v>5000</v>
      </c>
      <c r="H129" s="32"/>
      <c r="I129" s="31"/>
      <c r="J129" s="31"/>
      <c r="K129" s="31"/>
      <c r="L129" s="31"/>
      <c r="V129" s="28"/>
    </row>
    <row r="130" spans="1:22" s="29" customFormat="1" x14ac:dyDescent="0.2">
      <c r="A130" s="27"/>
      <c r="B130" s="55" t="s">
        <v>1142</v>
      </c>
      <c r="C130" s="54">
        <v>10000</v>
      </c>
      <c r="D130" s="69"/>
      <c r="E130" s="241">
        <f t="shared" si="37"/>
        <v>10000</v>
      </c>
      <c r="H130" s="32"/>
      <c r="I130" s="31"/>
      <c r="J130" s="31"/>
      <c r="K130" s="31"/>
      <c r="L130" s="31"/>
      <c r="V130" s="28"/>
    </row>
    <row r="131" spans="1:22" s="29" customFormat="1" x14ac:dyDescent="0.2">
      <c r="A131" s="27"/>
      <c r="B131" s="55" t="s">
        <v>1141</v>
      </c>
      <c r="C131" s="54">
        <v>45000</v>
      </c>
      <c r="D131" s="69"/>
      <c r="E131" s="241">
        <f t="shared" si="37"/>
        <v>45000</v>
      </c>
      <c r="H131" s="32"/>
      <c r="I131" s="31"/>
      <c r="J131" s="31"/>
      <c r="K131" s="31"/>
      <c r="L131" s="31"/>
      <c r="V131" s="28"/>
    </row>
    <row r="132" spans="1:22" x14ac:dyDescent="0.2">
      <c r="B132" s="55" t="s">
        <v>1140</v>
      </c>
      <c r="C132" s="54">
        <v>45000</v>
      </c>
      <c r="D132" s="69"/>
      <c r="E132" s="241">
        <f t="shared" si="37"/>
        <v>45000</v>
      </c>
      <c r="T132" s="29"/>
    </row>
    <row r="133" spans="1:22" x14ac:dyDescent="0.2">
      <c r="B133" s="55" t="s">
        <v>1139</v>
      </c>
      <c r="C133" s="54">
        <v>18000</v>
      </c>
      <c r="D133" s="69"/>
      <c r="E133" s="241">
        <f t="shared" si="37"/>
        <v>18000</v>
      </c>
      <c r="T133" s="29"/>
    </row>
    <row r="134" spans="1:22" x14ac:dyDescent="0.2">
      <c r="B134" s="55" t="s">
        <v>1138</v>
      </c>
      <c r="C134" s="54"/>
      <c r="D134" s="69">
        <v>107385</v>
      </c>
      <c r="E134" s="241">
        <f t="shared" si="37"/>
        <v>107385</v>
      </c>
      <c r="T134" s="29"/>
    </row>
    <row r="135" spans="1:22" x14ac:dyDescent="0.2">
      <c r="B135" s="55" t="s">
        <v>1128</v>
      </c>
      <c r="C135" s="54"/>
      <c r="D135" s="69">
        <v>86226</v>
      </c>
      <c r="E135" s="241">
        <f t="shared" si="37"/>
        <v>86226</v>
      </c>
      <c r="T135" s="29"/>
    </row>
    <row r="136" spans="1:22" s="34" customFormat="1" ht="12" thickBot="1" x14ac:dyDescent="0.25">
      <c r="B136" s="68" t="s">
        <v>1137</v>
      </c>
      <c r="C136" s="67">
        <f>SUM(C121:C135)</f>
        <v>2368026</v>
      </c>
      <c r="D136" s="67">
        <f>SUM(D121:D135)</f>
        <v>193611</v>
      </c>
      <c r="E136" s="246">
        <f t="shared" si="37"/>
        <v>2561637</v>
      </c>
      <c r="F136" s="36"/>
      <c r="G136" s="36"/>
      <c r="H136" s="38"/>
      <c r="I136" s="37"/>
      <c r="J136" s="37"/>
      <c r="K136" s="37"/>
      <c r="L136" s="37"/>
      <c r="M136" s="36"/>
      <c r="N136" s="36"/>
      <c r="O136" s="36"/>
      <c r="P136" s="36"/>
      <c r="Q136" s="36"/>
      <c r="R136" s="36"/>
      <c r="S136" s="36"/>
      <c r="T136" s="36"/>
      <c r="U136" s="36"/>
      <c r="V136" s="35"/>
    </row>
    <row r="137" spans="1:22" s="34" customFormat="1" ht="12" thickTop="1" x14ac:dyDescent="0.2">
      <c r="C137" s="36"/>
      <c r="D137" s="36"/>
      <c r="E137" s="244"/>
      <c r="F137" s="36"/>
      <c r="G137" s="36"/>
      <c r="H137" s="38"/>
      <c r="I137" s="37"/>
      <c r="J137" s="37"/>
      <c r="K137" s="37"/>
      <c r="L137" s="37"/>
      <c r="M137" s="36"/>
      <c r="N137" s="36"/>
      <c r="O137" s="36"/>
      <c r="P137" s="36"/>
      <c r="Q137" s="36"/>
      <c r="R137" s="36"/>
      <c r="S137" s="36"/>
      <c r="T137" s="36"/>
      <c r="U137" s="36"/>
      <c r="V137" s="35"/>
    </row>
    <row r="138" spans="1:22" s="34" customFormat="1" x14ac:dyDescent="0.2">
      <c r="A138" s="27" t="s">
        <v>1136</v>
      </c>
      <c r="C138" s="36"/>
      <c r="D138" s="36"/>
      <c r="E138" s="244"/>
      <c r="F138" s="36"/>
      <c r="G138" s="36"/>
      <c r="H138" s="38"/>
      <c r="I138" s="37"/>
      <c r="J138" s="37"/>
      <c r="K138" s="37"/>
      <c r="L138" s="37"/>
      <c r="M138" s="36"/>
      <c r="N138" s="36"/>
      <c r="O138" s="36"/>
      <c r="P138" s="36"/>
      <c r="Q138" s="36"/>
      <c r="R138" s="36"/>
      <c r="S138" s="36"/>
      <c r="T138" s="36"/>
      <c r="U138" s="36"/>
      <c r="V138" s="35"/>
    </row>
    <row r="139" spans="1:22" s="34" customFormat="1" x14ac:dyDescent="0.2">
      <c r="A139" s="27" t="s">
        <v>1135</v>
      </c>
      <c r="C139" s="36"/>
      <c r="D139" s="36"/>
      <c r="E139" s="244"/>
      <c r="F139" s="36"/>
      <c r="G139" s="36"/>
      <c r="H139" s="38"/>
      <c r="I139" s="37"/>
      <c r="J139" s="37"/>
      <c r="K139" s="37"/>
      <c r="L139" s="37"/>
      <c r="M139" s="36"/>
      <c r="N139" s="36"/>
      <c r="O139" s="36"/>
      <c r="P139" s="36"/>
      <c r="Q139" s="36"/>
      <c r="R139" s="36"/>
      <c r="S139" s="36"/>
      <c r="T139" s="36"/>
      <c r="U139" s="36"/>
      <c r="V139" s="35"/>
    </row>
    <row r="140" spans="1:22" s="34" customFormat="1" x14ac:dyDescent="0.2">
      <c r="C140" s="36"/>
      <c r="D140" s="36"/>
      <c r="E140" s="244"/>
      <c r="F140" s="36"/>
      <c r="G140" s="36"/>
      <c r="H140" s="38"/>
      <c r="I140" s="37"/>
      <c r="J140" s="37"/>
      <c r="K140" s="37"/>
      <c r="L140" s="37"/>
      <c r="M140" s="36"/>
      <c r="N140" s="36"/>
      <c r="O140" s="36"/>
      <c r="P140" s="36"/>
      <c r="Q140" s="36"/>
      <c r="R140" s="36"/>
      <c r="S140" s="36"/>
      <c r="T140" s="36"/>
      <c r="U140" s="36"/>
      <c r="V140" s="35"/>
    </row>
    <row r="141" spans="1:22" s="34" customFormat="1" x14ac:dyDescent="0.2">
      <c r="A141" s="27" t="s">
        <v>1134</v>
      </c>
      <c r="C141" s="36"/>
      <c r="D141" s="36"/>
      <c r="E141" s="244"/>
      <c r="F141" s="36"/>
      <c r="G141" s="36"/>
      <c r="H141" s="38"/>
      <c r="I141" s="37"/>
      <c r="J141" s="37"/>
      <c r="K141" s="37"/>
      <c r="L141" s="37"/>
      <c r="M141" s="36"/>
      <c r="N141" s="36"/>
      <c r="O141" s="36"/>
      <c r="P141" s="36"/>
      <c r="Q141" s="36"/>
      <c r="R141" s="36"/>
      <c r="S141" s="36"/>
      <c r="T141" s="36"/>
      <c r="U141" s="36"/>
      <c r="V141" s="35"/>
    </row>
    <row r="142" spans="1:22" s="34" customFormat="1" x14ac:dyDescent="0.2">
      <c r="A142" s="27"/>
      <c r="B142" s="62" t="s">
        <v>1118</v>
      </c>
      <c r="C142" s="66" t="s">
        <v>1133</v>
      </c>
      <c r="D142" s="66" t="s">
        <v>1132</v>
      </c>
      <c r="E142" s="247" t="s">
        <v>28</v>
      </c>
      <c r="F142" s="60"/>
      <c r="G142" s="59"/>
      <c r="H142" s="58"/>
      <c r="I142" s="37"/>
      <c r="J142" s="37"/>
      <c r="K142" s="37"/>
      <c r="L142" s="37"/>
      <c r="M142" s="36"/>
      <c r="N142" s="36"/>
      <c r="O142" s="36"/>
      <c r="P142" s="36"/>
      <c r="Q142" s="36"/>
      <c r="R142" s="36"/>
      <c r="S142" s="36"/>
      <c r="T142" s="36"/>
      <c r="U142" s="36"/>
      <c r="V142" s="35"/>
    </row>
    <row r="143" spans="1:22" s="34" customFormat="1" x14ac:dyDescent="0.2">
      <c r="B143" s="65" t="s">
        <v>1131</v>
      </c>
      <c r="C143" s="64">
        <v>330091.90999999997</v>
      </c>
      <c r="D143" s="64">
        <v>127852.5</v>
      </c>
      <c r="E143" s="248">
        <f t="shared" ref="E143:E148" si="38">C143+D143</f>
        <v>457944.41</v>
      </c>
      <c r="F143" s="63"/>
      <c r="G143" s="59"/>
      <c r="H143" s="58"/>
      <c r="I143" s="37"/>
      <c r="J143" s="37"/>
      <c r="K143" s="37"/>
      <c r="L143" s="37"/>
      <c r="M143" s="36"/>
      <c r="N143" s="36"/>
      <c r="O143" s="36"/>
      <c r="P143" s="36"/>
      <c r="Q143" s="36"/>
      <c r="R143" s="36"/>
      <c r="S143" s="36"/>
      <c r="T143" s="36"/>
      <c r="U143" s="36"/>
      <c r="V143" s="35"/>
    </row>
    <row r="144" spans="1:22" s="34" customFormat="1" x14ac:dyDescent="0.2">
      <c r="B144" s="65" t="s">
        <v>1130</v>
      </c>
      <c r="C144" s="64">
        <v>34094</v>
      </c>
      <c r="D144" s="64"/>
      <c r="E144" s="248">
        <f t="shared" si="38"/>
        <v>34094</v>
      </c>
      <c r="F144" s="63"/>
      <c r="G144" s="59"/>
      <c r="H144" s="58"/>
      <c r="I144" s="37"/>
      <c r="J144" s="37"/>
      <c r="K144" s="37"/>
      <c r="L144" s="37"/>
      <c r="M144" s="36"/>
      <c r="N144" s="36"/>
      <c r="O144" s="36"/>
      <c r="P144" s="36"/>
      <c r="Q144" s="36"/>
      <c r="R144" s="36"/>
      <c r="S144" s="36"/>
      <c r="T144" s="36"/>
      <c r="U144" s="36"/>
      <c r="V144" s="35"/>
    </row>
    <row r="145" spans="1:22" s="34" customFormat="1" x14ac:dyDescent="0.2">
      <c r="B145" s="65" t="s">
        <v>1129</v>
      </c>
      <c r="C145" s="64">
        <v>34094</v>
      </c>
      <c r="D145" s="64">
        <v>17047</v>
      </c>
      <c r="E145" s="248">
        <f t="shared" si="38"/>
        <v>51141</v>
      </c>
      <c r="F145" s="63"/>
      <c r="G145" s="59"/>
      <c r="H145" s="58"/>
      <c r="I145" s="37"/>
      <c r="J145" s="37"/>
      <c r="K145" s="37"/>
      <c r="L145" s="37"/>
      <c r="M145" s="36"/>
      <c r="N145" s="36"/>
      <c r="O145" s="36"/>
      <c r="P145" s="36"/>
      <c r="Q145" s="36"/>
      <c r="R145" s="36"/>
      <c r="S145" s="36"/>
      <c r="T145" s="36"/>
      <c r="U145" s="36"/>
      <c r="V145" s="35"/>
    </row>
    <row r="146" spans="1:22" s="34" customFormat="1" x14ac:dyDescent="0.2">
      <c r="B146" s="65" t="s">
        <v>1128</v>
      </c>
      <c r="C146" s="64"/>
      <c r="D146" s="64">
        <v>8523.5</v>
      </c>
      <c r="E146" s="248">
        <f t="shared" si="38"/>
        <v>8523.5</v>
      </c>
      <c r="F146" s="63"/>
      <c r="G146" s="59"/>
      <c r="H146" s="58"/>
      <c r="I146" s="37"/>
      <c r="J146" s="37"/>
      <c r="K146" s="37"/>
      <c r="L146" s="37"/>
      <c r="M146" s="36"/>
      <c r="N146" s="36"/>
      <c r="O146" s="36"/>
      <c r="P146" s="36"/>
      <c r="Q146" s="36"/>
      <c r="R146" s="36"/>
      <c r="S146" s="36"/>
      <c r="T146" s="36"/>
      <c r="U146" s="36"/>
      <c r="V146" s="35"/>
    </row>
    <row r="147" spans="1:22" s="34" customFormat="1" x14ac:dyDescent="0.2">
      <c r="B147" s="65" t="s">
        <v>1127</v>
      </c>
      <c r="C147" s="64">
        <v>28753.93</v>
      </c>
      <c r="D147" s="64"/>
      <c r="E147" s="248">
        <f t="shared" si="38"/>
        <v>28753.93</v>
      </c>
      <c r="F147" s="63"/>
      <c r="G147" s="59"/>
      <c r="H147" s="58"/>
      <c r="I147" s="37"/>
      <c r="J147" s="37"/>
      <c r="K147" s="37"/>
      <c r="L147" s="37"/>
      <c r="M147" s="36"/>
      <c r="N147" s="36"/>
      <c r="O147" s="36"/>
      <c r="P147" s="36"/>
      <c r="Q147" s="36"/>
      <c r="R147" s="36"/>
      <c r="S147" s="36"/>
      <c r="T147" s="36"/>
      <c r="U147" s="36"/>
      <c r="V147" s="35"/>
    </row>
    <row r="148" spans="1:22" s="34" customFormat="1" x14ac:dyDescent="0.2">
      <c r="B148" s="65" t="s">
        <v>1126</v>
      </c>
      <c r="C148" s="64"/>
      <c r="D148" s="64">
        <v>394489.97</v>
      </c>
      <c r="E148" s="248">
        <f t="shared" si="38"/>
        <v>394489.97</v>
      </c>
      <c r="F148" s="63"/>
      <c r="G148" s="59"/>
      <c r="H148" s="58"/>
      <c r="I148" s="37"/>
      <c r="J148" s="37"/>
      <c r="K148" s="37"/>
      <c r="L148" s="37"/>
      <c r="M148" s="36"/>
      <c r="N148" s="36"/>
      <c r="O148" s="36"/>
      <c r="P148" s="36"/>
      <c r="Q148" s="36"/>
      <c r="R148" s="36"/>
      <c r="S148" s="36"/>
      <c r="T148" s="36"/>
      <c r="U148" s="36"/>
      <c r="V148" s="35"/>
    </row>
    <row r="149" spans="1:22" s="34" customFormat="1" x14ac:dyDescent="0.2">
      <c r="B149" s="62" t="s">
        <v>28</v>
      </c>
      <c r="C149" s="61">
        <f>SUM(C143:C148)</f>
        <v>427033.83999999997</v>
      </c>
      <c r="D149" s="61">
        <f>SUM(D143:D148)</f>
        <v>547912.97</v>
      </c>
      <c r="E149" s="249">
        <f>SUM(E143:E148)</f>
        <v>974946.80999999994</v>
      </c>
      <c r="F149" s="60">
        <f>SUM(F143:F148)</f>
        <v>0</v>
      </c>
      <c r="G149" s="59"/>
      <c r="H149" s="58"/>
      <c r="I149" s="37"/>
      <c r="J149" s="37"/>
      <c r="K149" s="37"/>
      <c r="L149" s="37"/>
      <c r="M149" s="36"/>
      <c r="N149" s="36"/>
      <c r="O149" s="36"/>
      <c r="P149" s="36"/>
      <c r="Q149" s="36"/>
      <c r="R149" s="36"/>
      <c r="S149" s="36"/>
      <c r="T149" s="36"/>
      <c r="U149" s="36"/>
      <c r="V149" s="35"/>
    </row>
    <row r="150" spans="1:22" s="34" customFormat="1" x14ac:dyDescent="0.2">
      <c r="C150" s="36"/>
      <c r="D150" s="36"/>
      <c r="E150" s="244"/>
      <c r="F150" s="36"/>
      <c r="G150" s="36"/>
      <c r="H150" s="53"/>
      <c r="I150" s="37"/>
      <c r="J150" s="37"/>
      <c r="K150" s="37"/>
      <c r="L150" s="37"/>
      <c r="M150" s="36"/>
      <c r="N150" s="36"/>
      <c r="O150" s="36"/>
      <c r="P150" s="36"/>
      <c r="Q150" s="36"/>
      <c r="R150" s="36"/>
      <c r="S150" s="36"/>
      <c r="T150" s="36"/>
      <c r="U150" s="36"/>
      <c r="V150" s="35"/>
    </row>
    <row r="151" spans="1:22" s="34" customFormat="1" x14ac:dyDescent="0.2">
      <c r="A151" s="27" t="s">
        <v>1125</v>
      </c>
      <c r="C151" s="36"/>
      <c r="D151" s="36"/>
      <c r="E151" s="244"/>
      <c r="F151" s="36"/>
      <c r="G151" s="36"/>
      <c r="H151" s="53"/>
      <c r="I151" s="37"/>
      <c r="J151" s="37"/>
      <c r="K151" s="37"/>
      <c r="L151" s="37"/>
      <c r="M151" s="36"/>
      <c r="N151" s="36"/>
      <c r="O151" s="36"/>
      <c r="P151" s="36"/>
      <c r="Q151" s="36"/>
      <c r="R151" s="36"/>
      <c r="S151" s="36"/>
      <c r="T151" s="36"/>
      <c r="U151" s="36"/>
      <c r="V151" s="35"/>
    </row>
    <row r="152" spans="1:22" s="34" customFormat="1" x14ac:dyDescent="0.2">
      <c r="A152" s="27" t="s">
        <v>1124</v>
      </c>
      <c r="C152" s="36"/>
      <c r="D152" s="36"/>
      <c r="E152" s="244"/>
      <c r="F152" s="36"/>
      <c r="G152" s="36"/>
      <c r="H152" s="53"/>
      <c r="I152" s="37"/>
      <c r="J152" s="37"/>
      <c r="K152" s="37"/>
      <c r="L152" s="37"/>
      <c r="M152" s="36"/>
      <c r="N152" s="36"/>
      <c r="O152" s="36"/>
      <c r="P152" s="36"/>
      <c r="Q152" s="36"/>
      <c r="R152" s="36"/>
      <c r="S152" s="36"/>
      <c r="T152" s="36"/>
      <c r="U152" s="36"/>
      <c r="V152" s="35"/>
    </row>
    <row r="153" spans="1:22" s="34" customFormat="1" x14ac:dyDescent="0.2">
      <c r="C153" s="36"/>
      <c r="D153" s="36"/>
      <c r="E153" s="244"/>
      <c r="F153" s="36"/>
      <c r="G153" s="36"/>
      <c r="H153" s="53"/>
      <c r="I153" s="37"/>
      <c r="J153" s="37"/>
      <c r="K153" s="37"/>
      <c r="L153" s="37"/>
      <c r="M153" s="36"/>
      <c r="N153" s="36"/>
      <c r="O153" s="36"/>
      <c r="P153" s="36"/>
      <c r="Q153" s="36"/>
      <c r="R153" s="36"/>
      <c r="S153" s="36"/>
      <c r="T153" s="36"/>
      <c r="U153" s="36"/>
      <c r="V153" s="35"/>
    </row>
    <row r="154" spans="1:22" s="34" customFormat="1" x14ac:dyDescent="0.2">
      <c r="A154" s="27" t="s">
        <v>1123</v>
      </c>
      <c r="C154" s="36"/>
      <c r="D154" s="36"/>
      <c r="E154" s="244"/>
      <c r="F154" s="36"/>
      <c r="G154" s="36"/>
      <c r="H154" s="53"/>
      <c r="I154" s="37"/>
      <c r="J154" s="37"/>
      <c r="K154" s="37"/>
      <c r="L154" s="37"/>
      <c r="M154" s="36"/>
      <c r="N154" s="36"/>
      <c r="O154" s="36"/>
      <c r="P154" s="36"/>
      <c r="Q154" s="36"/>
      <c r="R154" s="36"/>
      <c r="S154" s="36"/>
      <c r="T154" s="36"/>
      <c r="U154" s="36"/>
      <c r="V154" s="35"/>
    </row>
    <row r="155" spans="1:22" s="34" customFormat="1" x14ac:dyDescent="0.2">
      <c r="A155" s="27"/>
      <c r="B155" s="292" t="s">
        <v>1118</v>
      </c>
      <c r="C155" s="293" t="s">
        <v>1117</v>
      </c>
      <c r="D155" s="293"/>
      <c r="E155" s="244"/>
      <c r="F155" s="36"/>
      <c r="G155" s="36"/>
      <c r="H155" s="53"/>
      <c r="I155" s="37"/>
      <c r="J155" s="37"/>
      <c r="K155" s="37"/>
      <c r="L155" s="37"/>
      <c r="M155" s="36"/>
      <c r="N155" s="36"/>
      <c r="O155" s="36"/>
      <c r="P155" s="36"/>
      <c r="Q155" s="36"/>
      <c r="R155" s="36"/>
      <c r="S155" s="36"/>
      <c r="T155" s="36"/>
      <c r="U155" s="36"/>
      <c r="V155" s="35"/>
    </row>
    <row r="156" spans="1:22" s="34" customFormat="1" x14ac:dyDescent="0.2">
      <c r="A156" s="27"/>
      <c r="B156" s="292"/>
      <c r="C156" s="57" t="s">
        <v>1116</v>
      </c>
      <c r="D156" s="57" t="s">
        <v>1115</v>
      </c>
      <c r="E156" s="244"/>
      <c r="F156" s="36"/>
      <c r="G156" s="36"/>
      <c r="H156" s="53"/>
      <c r="I156" s="37"/>
      <c r="J156" s="37"/>
      <c r="K156" s="37"/>
      <c r="L156" s="37"/>
      <c r="M156" s="36"/>
      <c r="N156" s="36"/>
      <c r="O156" s="36"/>
      <c r="P156" s="36"/>
      <c r="Q156" s="36"/>
      <c r="R156" s="36"/>
      <c r="S156" s="36"/>
      <c r="T156" s="36"/>
      <c r="U156" s="36"/>
      <c r="V156" s="35"/>
    </row>
    <row r="157" spans="1:22" s="34" customFormat="1" x14ac:dyDescent="0.2">
      <c r="A157" s="27"/>
      <c r="B157" s="56" t="s">
        <v>1122</v>
      </c>
      <c r="C157" s="54">
        <v>-272000</v>
      </c>
      <c r="D157" s="54"/>
      <c r="E157" s="244"/>
      <c r="F157" s="36"/>
      <c r="G157" s="36"/>
      <c r="H157" s="53"/>
      <c r="I157" s="37"/>
      <c r="J157" s="37"/>
      <c r="K157" s="37"/>
      <c r="L157" s="37"/>
      <c r="M157" s="36"/>
      <c r="N157" s="36"/>
      <c r="O157" s="36"/>
      <c r="P157" s="36"/>
      <c r="Q157" s="36"/>
      <c r="R157" s="36"/>
      <c r="S157" s="36"/>
      <c r="T157" s="36"/>
      <c r="U157" s="36"/>
      <c r="V157" s="35"/>
    </row>
    <row r="158" spans="1:22" s="34" customFormat="1" x14ac:dyDescent="0.2">
      <c r="A158" s="27"/>
      <c r="B158" s="55" t="s">
        <v>1121</v>
      </c>
      <c r="C158" s="54">
        <v>-259200</v>
      </c>
      <c r="D158" s="54"/>
      <c r="E158" s="244"/>
      <c r="F158" s="36"/>
      <c r="G158" s="36"/>
      <c r="H158" s="53"/>
      <c r="I158" s="37"/>
      <c r="J158" s="37"/>
      <c r="K158" s="37"/>
      <c r="L158" s="37"/>
      <c r="M158" s="36"/>
      <c r="N158" s="36"/>
      <c r="O158" s="36"/>
      <c r="P158" s="36"/>
      <c r="Q158" s="36"/>
      <c r="R158" s="36"/>
      <c r="S158" s="36"/>
      <c r="T158" s="36"/>
      <c r="U158" s="36"/>
      <c r="V158" s="35"/>
    </row>
    <row r="159" spans="1:22" s="34" customFormat="1" x14ac:dyDescent="0.2">
      <c r="B159" s="55" t="s">
        <v>1120</v>
      </c>
      <c r="C159" s="54"/>
      <c r="D159" s="54">
        <f>-C157-C158</f>
        <v>531200</v>
      </c>
      <c r="E159" s="244"/>
      <c r="F159" s="36"/>
      <c r="G159" s="36"/>
      <c r="H159" s="38"/>
      <c r="I159" s="37"/>
      <c r="J159" s="37"/>
      <c r="K159" s="37"/>
      <c r="L159" s="37"/>
      <c r="M159" s="36"/>
      <c r="N159" s="36"/>
      <c r="O159" s="36"/>
      <c r="P159" s="36"/>
      <c r="Q159" s="36"/>
      <c r="R159" s="36"/>
      <c r="S159" s="36"/>
      <c r="T159" s="36"/>
      <c r="U159" s="36"/>
      <c r="V159" s="35"/>
    </row>
    <row r="160" spans="1:22" s="34" customFormat="1" x14ac:dyDescent="0.2">
      <c r="B160" s="27"/>
      <c r="C160" s="36"/>
      <c r="D160" s="36"/>
      <c r="E160" s="244"/>
      <c r="F160" s="36"/>
      <c r="G160" s="36"/>
      <c r="H160" s="38"/>
      <c r="I160" s="37"/>
      <c r="J160" s="37"/>
      <c r="K160" s="37"/>
      <c r="L160" s="37"/>
      <c r="M160" s="36"/>
      <c r="N160" s="36"/>
      <c r="O160" s="36"/>
      <c r="P160" s="36"/>
      <c r="Q160" s="36"/>
      <c r="R160" s="36"/>
      <c r="S160" s="36"/>
      <c r="T160" s="36"/>
      <c r="U160" s="36"/>
      <c r="V160" s="35"/>
    </row>
    <row r="161" spans="1:22" s="34" customFormat="1" x14ac:dyDescent="0.2">
      <c r="A161" s="27" t="s">
        <v>1119</v>
      </c>
      <c r="C161" s="36"/>
      <c r="D161" s="36"/>
      <c r="E161" s="244"/>
      <c r="F161" s="36"/>
      <c r="G161" s="36"/>
      <c r="H161" s="53"/>
      <c r="I161" s="37"/>
      <c r="J161" s="37"/>
      <c r="K161" s="37"/>
      <c r="L161" s="37"/>
      <c r="M161" s="36"/>
      <c r="N161" s="36"/>
      <c r="O161" s="36"/>
      <c r="P161" s="36"/>
      <c r="Q161" s="36"/>
      <c r="R161" s="36"/>
      <c r="S161" s="36"/>
      <c r="T161" s="36"/>
      <c r="U161" s="36"/>
      <c r="V161" s="35"/>
    </row>
    <row r="162" spans="1:22" s="34" customFormat="1" x14ac:dyDescent="0.2">
      <c r="A162" s="27"/>
      <c r="B162" s="292" t="s">
        <v>1118</v>
      </c>
      <c r="C162" s="293" t="s">
        <v>1117</v>
      </c>
      <c r="D162" s="293"/>
      <c r="E162" s="244"/>
      <c r="F162" s="36"/>
      <c r="G162" s="36"/>
      <c r="H162" s="53"/>
      <c r="I162" s="37"/>
      <c r="J162" s="37"/>
      <c r="K162" s="37"/>
      <c r="L162" s="37"/>
      <c r="M162" s="36"/>
      <c r="N162" s="36"/>
      <c r="O162" s="36"/>
      <c r="P162" s="36"/>
      <c r="Q162" s="36"/>
      <c r="R162" s="36"/>
      <c r="S162" s="36"/>
      <c r="T162" s="36"/>
      <c r="U162" s="36"/>
      <c r="V162" s="35"/>
    </row>
    <row r="163" spans="1:22" s="34" customFormat="1" x14ac:dyDescent="0.2">
      <c r="A163" s="27"/>
      <c r="B163" s="292"/>
      <c r="C163" s="57" t="s">
        <v>1116</v>
      </c>
      <c r="D163" s="57" t="s">
        <v>1115</v>
      </c>
      <c r="E163" s="244"/>
      <c r="F163" s="36"/>
      <c r="G163" s="36"/>
      <c r="H163" s="53"/>
      <c r="I163" s="37"/>
      <c r="J163" s="37"/>
      <c r="K163" s="37"/>
      <c r="L163" s="37"/>
      <c r="M163" s="36"/>
      <c r="N163" s="36"/>
      <c r="O163" s="36"/>
      <c r="P163" s="36"/>
      <c r="Q163" s="36"/>
      <c r="R163" s="36"/>
      <c r="S163" s="36"/>
      <c r="T163" s="36"/>
      <c r="U163" s="36"/>
      <c r="V163" s="35"/>
    </row>
    <row r="164" spans="1:22" s="34" customFormat="1" x14ac:dyDescent="0.2">
      <c r="A164" s="27"/>
      <c r="B164" s="56" t="s">
        <v>1114</v>
      </c>
      <c r="C164" s="54">
        <v>-270000</v>
      </c>
      <c r="D164" s="54"/>
      <c r="E164" s="244"/>
      <c r="F164" s="36"/>
      <c r="G164" s="36"/>
      <c r="H164" s="53"/>
      <c r="I164" s="37"/>
      <c r="J164" s="37"/>
      <c r="K164" s="37"/>
      <c r="L164" s="37"/>
      <c r="M164" s="36"/>
      <c r="N164" s="36"/>
      <c r="O164" s="36"/>
      <c r="P164" s="36"/>
      <c r="Q164" s="36"/>
      <c r="R164" s="36"/>
      <c r="S164" s="36"/>
      <c r="T164" s="36"/>
      <c r="U164" s="36"/>
      <c r="V164" s="35"/>
    </row>
    <row r="165" spans="1:22" s="34" customFormat="1" x14ac:dyDescent="0.2">
      <c r="A165" s="27"/>
      <c r="B165" s="55" t="s">
        <v>1113</v>
      </c>
      <c r="C165" s="54">
        <v>-200000</v>
      </c>
      <c r="D165" s="54"/>
      <c r="E165" s="244"/>
      <c r="F165" s="36"/>
      <c r="G165" s="36"/>
      <c r="H165" s="53"/>
      <c r="I165" s="37"/>
      <c r="J165" s="37"/>
      <c r="K165" s="37"/>
      <c r="L165" s="37"/>
      <c r="M165" s="36"/>
      <c r="N165" s="36"/>
      <c r="O165" s="36"/>
      <c r="P165" s="36"/>
      <c r="Q165" s="36"/>
      <c r="R165" s="36"/>
      <c r="S165" s="36"/>
      <c r="T165" s="36"/>
      <c r="U165" s="36"/>
      <c r="V165" s="35"/>
    </row>
    <row r="166" spans="1:22" s="34" customFormat="1" x14ac:dyDescent="0.2">
      <c r="B166" s="55" t="s">
        <v>1112</v>
      </c>
      <c r="C166" s="54">
        <v>-100000</v>
      </c>
      <c r="D166" s="54"/>
      <c r="E166" s="244"/>
      <c r="F166" s="36"/>
      <c r="G166" s="36"/>
      <c r="H166" s="38"/>
      <c r="I166" s="37"/>
      <c r="J166" s="37"/>
      <c r="K166" s="37"/>
      <c r="L166" s="37"/>
      <c r="M166" s="36"/>
      <c r="N166" s="36"/>
      <c r="O166" s="36"/>
      <c r="P166" s="36"/>
      <c r="Q166" s="36"/>
      <c r="R166" s="36"/>
      <c r="S166" s="36"/>
      <c r="T166" s="36"/>
      <c r="U166" s="36"/>
      <c r="V166" s="35"/>
    </row>
    <row r="167" spans="1:22" s="34" customFormat="1" x14ac:dyDescent="0.2">
      <c r="A167" s="27"/>
      <c r="B167" s="56" t="s">
        <v>1111</v>
      </c>
      <c r="C167" s="54">
        <v>-100000</v>
      </c>
      <c r="D167" s="54"/>
      <c r="E167" s="244"/>
      <c r="F167" s="36"/>
      <c r="G167" s="36"/>
      <c r="H167" s="53"/>
      <c r="I167" s="37"/>
      <c r="J167" s="37"/>
      <c r="K167" s="37"/>
      <c r="L167" s="37"/>
      <c r="M167" s="36"/>
      <c r="N167" s="36"/>
      <c r="O167" s="36"/>
      <c r="P167" s="36"/>
      <c r="Q167" s="36"/>
      <c r="R167" s="36"/>
      <c r="S167" s="36"/>
      <c r="T167" s="36"/>
      <c r="U167" s="36"/>
      <c r="V167" s="35"/>
    </row>
    <row r="168" spans="1:22" s="34" customFormat="1" x14ac:dyDescent="0.2">
      <c r="A168" s="27"/>
      <c r="B168" s="55" t="s">
        <v>1110</v>
      </c>
      <c r="C168" s="54"/>
      <c r="D168" s="54">
        <v>670000</v>
      </c>
      <c r="E168" s="244"/>
      <c r="F168" s="36"/>
      <c r="G168" s="36"/>
      <c r="H168" s="53"/>
      <c r="I168" s="37"/>
      <c r="J168" s="37"/>
      <c r="K168" s="37"/>
      <c r="L168" s="37"/>
      <c r="M168" s="36"/>
      <c r="N168" s="36"/>
      <c r="O168" s="36"/>
      <c r="P168" s="36"/>
      <c r="Q168" s="36"/>
      <c r="R168" s="36"/>
      <c r="S168" s="36"/>
      <c r="T168" s="36"/>
      <c r="U168" s="36"/>
      <c r="V168" s="35"/>
    </row>
    <row r="169" spans="1:22" s="34" customFormat="1" x14ac:dyDescent="0.2">
      <c r="B169" s="27"/>
      <c r="C169" s="36"/>
      <c r="D169" s="36"/>
      <c r="E169" s="244"/>
      <c r="F169" s="36"/>
      <c r="G169" s="36"/>
      <c r="H169" s="38"/>
      <c r="I169" s="37"/>
      <c r="J169" s="37"/>
      <c r="K169" s="37"/>
      <c r="L169" s="37"/>
      <c r="M169" s="36"/>
      <c r="N169" s="36"/>
      <c r="O169" s="36"/>
      <c r="P169" s="36"/>
      <c r="Q169" s="36"/>
      <c r="R169" s="36"/>
      <c r="S169" s="36"/>
      <c r="T169" s="36"/>
      <c r="U169" s="36"/>
      <c r="V169" s="35"/>
    </row>
    <row r="170" spans="1:22" s="34" customFormat="1" x14ac:dyDescent="0.2">
      <c r="A170" s="27" t="s">
        <v>1109</v>
      </c>
      <c r="B170" s="27"/>
      <c r="C170" s="36"/>
      <c r="D170" s="36"/>
      <c r="E170" s="244"/>
      <c r="F170" s="36"/>
      <c r="G170" s="36"/>
      <c r="H170" s="38"/>
      <c r="I170" s="37"/>
      <c r="J170" s="37"/>
      <c r="K170" s="37"/>
      <c r="L170" s="37"/>
      <c r="M170" s="36"/>
      <c r="N170" s="36"/>
      <c r="O170" s="36"/>
      <c r="P170" s="36"/>
      <c r="Q170" s="36"/>
      <c r="R170" s="36"/>
      <c r="S170" s="36"/>
      <c r="T170" s="36"/>
      <c r="U170" s="36"/>
      <c r="V170" s="35"/>
    </row>
    <row r="171" spans="1:22" s="34" customFormat="1" x14ac:dyDescent="0.2">
      <c r="B171" s="27"/>
      <c r="C171" s="36"/>
      <c r="D171" s="36"/>
      <c r="E171" s="244"/>
      <c r="F171" s="36"/>
      <c r="G171" s="36"/>
      <c r="H171" s="38"/>
      <c r="I171" s="37"/>
      <c r="J171" s="37"/>
      <c r="K171" s="37"/>
      <c r="L171" s="37"/>
      <c r="M171" s="36"/>
      <c r="N171" s="36"/>
      <c r="O171" s="36"/>
      <c r="P171" s="36"/>
      <c r="Q171" s="36"/>
      <c r="R171" s="36"/>
      <c r="S171" s="36"/>
      <c r="T171" s="36"/>
      <c r="U171" s="36"/>
      <c r="V171" s="35"/>
    </row>
    <row r="172" spans="1:22" s="50" customFormat="1" x14ac:dyDescent="0.2">
      <c r="A172" s="27" t="s">
        <v>1108</v>
      </c>
      <c r="C172" s="29"/>
      <c r="D172" s="29"/>
      <c r="E172" s="239"/>
      <c r="F172" s="29"/>
      <c r="G172" s="29"/>
      <c r="H172" s="52"/>
      <c r="I172" s="31"/>
      <c r="J172" s="31"/>
      <c r="K172" s="31"/>
      <c r="L172" s="31"/>
      <c r="M172" s="29"/>
      <c r="N172" s="29"/>
      <c r="O172" s="29"/>
      <c r="P172" s="29"/>
      <c r="Q172" s="29"/>
      <c r="R172" s="29"/>
      <c r="S172" s="29"/>
      <c r="T172" s="29"/>
      <c r="U172" s="29"/>
      <c r="V172" s="51"/>
    </row>
    <row r="173" spans="1:22" s="34" customFormat="1" x14ac:dyDescent="0.2">
      <c r="B173" s="27"/>
      <c r="C173" s="36"/>
      <c r="D173" s="36"/>
      <c r="E173" s="244"/>
      <c r="F173" s="36"/>
      <c r="G173" s="36"/>
      <c r="H173" s="38"/>
      <c r="I173" s="37"/>
      <c r="J173" s="37"/>
      <c r="K173" s="37"/>
      <c r="L173" s="37"/>
      <c r="M173" s="36"/>
      <c r="N173" s="36"/>
      <c r="O173" s="36"/>
      <c r="P173" s="36"/>
      <c r="Q173" s="36"/>
      <c r="R173" s="36"/>
      <c r="S173" s="36"/>
      <c r="T173" s="36"/>
      <c r="U173" s="36"/>
      <c r="V173" s="35"/>
    </row>
    <row r="174" spans="1:22" s="34" customFormat="1" x14ac:dyDescent="0.2">
      <c r="A174" s="27" t="s">
        <v>1107</v>
      </c>
      <c r="B174" s="27"/>
      <c r="C174" s="36"/>
      <c r="D174" s="36"/>
      <c r="E174" s="244"/>
      <c r="F174" s="36"/>
      <c r="G174" s="36"/>
      <c r="H174" s="38"/>
      <c r="I174" s="37"/>
      <c r="J174" s="37"/>
      <c r="K174" s="37"/>
      <c r="L174" s="37"/>
      <c r="M174" s="36"/>
      <c r="N174" s="36"/>
      <c r="O174" s="36"/>
      <c r="P174" s="36"/>
      <c r="Q174" s="36"/>
      <c r="R174" s="36"/>
      <c r="S174" s="36"/>
      <c r="T174" s="36"/>
      <c r="U174" s="36"/>
      <c r="V174" s="35"/>
    </row>
    <row r="175" spans="1:22" s="34" customFormat="1" x14ac:dyDescent="0.2">
      <c r="B175" s="27"/>
      <c r="C175" s="36"/>
      <c r="D175" s="36"/>
      <c r="E175" s="244"/>
      <c r="F175" s="36"/>
      <c r="G175" s="36"/>
      <c r="H175" s="38"/>
      <c r="I175" s="37"/>
      <c r="J175" s="37"/>
      <c r="K175" s="37"/>
      <c r="L175" s="37"/>
      <c r="M175" s="36"/>
      <c r="N175" s="36"/>
      <c r="O175" s="36"/>
      <c r="P175" s="36"/>
      <c r="Q175" s="36"/>
      <c r="R175" s="36"/>
      <c r="S175" s="36"/>
      <c r="T175" s="36"/>
      <c r="U175" s="36"/>
      <c r="V175" s="35"/>
    </row>
    <row r="176" spans="1:22" s="34" customFormat="1" x14ac:dyDescent="0.2">
      <c r="A176" s="27" t="s">
        <v>1106</v>
      </c>
      <c r="B176" s="27"/>
      <c r="C176" s="36"/>
      <c r="D176" s="36"/>
      <c r="E176" s="244"/>
      <c r="F176" s="36"/>
      <c r="G176" s="36"/>
      <c r="H176" s="38"/>
      <c r="I176" s="37"/>
      <c r="J176" s="37"/>
      <c r="K176" s="37"/>
      <c r="L176" s="37"/>
      <c r="M176" s="36"/>
      <c r="N176" s="36"/>
      <c r="O176" s="36"/>
      <c r="P176" s="36"/>
      <c r="Q176" s="36"/>
      <c r="R176" s="36"/>
      <c r="S176" s="36"/>
      <c r="T176" s="36"/>
      <c r="U176" s="36"/>
      <c r="V176" s="35"/>
    </row>
    <row r="177" spans="1:22" s="34" customFormat="1" x14ac:dyDescent="0.2">
      <c r="A177" s="27"/>
      <c r="B177" s="27"/>
      <c r="C177" s="36"/>
      <c r="D177" s="36"/>
      <c r="E177" s="244"/>
      <c r="F177" s="36"/>
      <c r="G177" s="36"/>
      <c r="H177" s="38"/>
      <c r="I177" s="37"/>
      <c r="J177" s="37"/>
      <c r="K177" s="37"/>
      <c r="L177" s="37"/>
      <c r="M177" s="36"/>
      <c r="N177" s="36"/>
      <c r="O177" s="36"/>
      <c r="P177" s="36"/>
      <c r="Q177" s="36"/>
      <c r="R177" s="36"/>
      <c r="S177" s="36"/>
      <c r="T177" s="36"/>
      <c r="U177" s="36"/>
      <c r="V177" s="35"/>
    </row>
    <row r="178" spans="1:22" s="34" customFormat="1" x14ac:dyDescent="0.2">
      <c r="A178" s="27" t="s">
        <v>1105</v>
      </c>
      <c r="B178" s="27"/>
      <c r="C178" s="36"/>
      <c r="D178" s="36"/>
      <c r="E178" s="244"/>
      <c r="F178" s="36"/>
      <c r="G178" s="36"/>
      <c r="H178" s="38"/>
      <c r="I178" s="37"/>
      <c r="J178" s="37"/>
      <c r="K178" s="37"/>
      <c r="L178" s="37"/>
      <c r="M178" s="36"/>
      <c r="N178" s="36"/>
      <c r="O178" s="36"/>
      <c r="P178" s="36"/>
      <c r="Q178" s="36"/>
      <c r="R178" s="36"/>
      <c r="S178" s="36"/>
      <c r="T178" s="36"/>
      <c r="U178" s="36"/>
      <c r="V178" s="35"/>
    </row>
    <row r="179" spans="1:22" s="34" customFormat="1" x14ac:dyDescent="0.2">
      <c r="A179" s="27"/>
      <c r="B179" s="27"/>
      <c r="C179" s="36"/>
      <c r="D179" s="36"/>
      <c r="E179" s="244"/>
      <c r="F179" s="36"/>
      <c r="G179" s="36"/>
      <c r="H179" s="38"/>
      <c r="I179" s="37"/>
      <c r="J179" s="37"/>
      <c r="K179" s="37"/>
      <c r="L179" s="37"/>
      <c r="M179" s="36"/>
      <c r="N179" s="36"/>
      <c r="O179" s="36"/>
      <c r="P179" s="36"/>
      <c r="Q179" s="36"/>
      <c r="R179" s="36"/>
      <c r="S179" s="36"/>
      <c r="T179" s="36"/>
      <c r="U179" s="36"/>
      <c r="V179" s="35"/>
    </row>
    <row r="180" spans="1:22" s="34" customFormat="1" x14ac:dyDescent="0.2">
      <c r="A180" s="27" t="s">
        <v>1104</v>
      </c>
      <c r="B180" s="27"/>
      <c r="C180" s="36"/>
      <c r="D180" s="36"/>
      <c r="E180" s="244"/>
      <c r="F180" s="36"/>
      <c r="G180" s="36"/>
      <c r="H180" s="38"/>
      <c r="I180" s="37"/>
      <c r="J180" s="37"/>
      <c r="K180" s="37"/>
      <c r="L180" s="37"/>
      <c r="M180" s="36"/>
      <c r="N180" s="36"/>
      <c r="O180" s="36"/>
      <c r="P180" s="36"/>
      <c r="Q180" s="36"/>
      <c r="R180" s="36"/>
      <c r="S180" s="36"/>
      <c r="T180" s="36"/>
      <c r="U180" s="36"/>
      <c r="V180" s="35"/>
    </row>
    <row r="181" spans="1:22" s="34" customFormat="1" x14ac:dyDescent="0.2">
      <c r="A181" s="27"/>
      <c r="B181" s="27"/>
      <c r="C181" s="36"/>
      <c r="D181" s="36"/>
      <c r="E181" s="244"/>
      <c r="F181" s="36"/>
      <c r="G181" s="36"/>
      <c r="H181" s="38"/>
      <c r="I181" s="37"/>
      <c r="J181" s="37"/>
      <c r="K181" s="37"/>
      <c r="L181" s="37"/>
      <c r="M181" s="36"/>
      <c r="N181" s="36"/>
      <c r="O181" s="36"/>
      <c r="P181" s="36"/>
      <c r="Q181" s="36"/>
      <c r="R181" s="36"/>
      <c r="S181" s="36"/>
      <c r="T181" s="36"/>
      <c r="U181" s="36"/>
      <c r="V181" s="35"/>
    </row>
    <row r="182" spans="1:22" s="34" customFormat="1" x14ac:dyDescent="0.2">
      <c r="A182" s="27" t="s">
        <v>1103</v>
      </c>
      <c r="B182" s="27"/>
      <c r="C182" s="36"/>
      <c r="D182" s="36"/>
      <c r="E182" s="244"/>
      <c r="F182" s="36"/>
      <c r="G182" s="36"/>
      <c r="H182" s="38"/>
      <c r="I182" s="37"/>
      <c r="J182" s="37"/>
      <c r="K182" s="37"/>
      <c r="L182" s="37"/>
      <c r="M182" s="36"/>
      <c r="N182" s="36"/>
      <c r="O182" s="36"/>
      <c r="P182" s="36"/>
      <c r="Q182" s="36"/>
      <c r="R182" s="36"/>
      <c r="S182" s="36"/>
      <c r="T182" s="36"/>
      <c r="U182" s="36"/>
      <c r="V182" s="35"/>
    </row>
    <row r="183" spans="1:22" s="34" customFormat="1" x14ac:dyDescent="0.2">
      <c r="A183" s="27"/>
      <c r="B183" s="27"/>
      <c r="C183" s="36"/>
      <c r="D183" s="36"/>
      <c r="E183" s="244"/>
      <c r="F183" s="36"/>
      <c r="G183" s="36"/>
      <c r="H183" s="38"/>
      <c r="I183" s="37"/>
      <c r="J183" s="37"/>
      <c r="K183" s="37"/>
      <c r="L183" s="37"/>
      <c r="M183" s="36"/>
      <c r="N183" s="36"/>
      <c r="O183" s="36"/>
      <c r="P183" s="36"/>
      <c r="Q183" s="36"/>
      <c r="R183" s="36"/>
      <c r="S183" s="36"/>
      <c r="T183" s="36"/>
      <c r="U183" s="36"/>
      <c r="V183" s="35"/>
    </row>
    <row r="184" spans="1:22" s="34" customFormat="1" x14ac:dyDescent="0.2">
      <c r="A184" s="27" t="s">
        <v>1102</v>
      </c>
      <c r="C184" s="36"/>
      <c r="D184" s="36"/>
      <c r="E184" s="244"/>
      <c r="F184" s="36"/>
      <c r="G184" s="36"/>
      <c r="H184" s="38"/>
      <c r="I184" s="37"/>
      <c r="J184" s="37"/>
      <c r="K184" s="37"/>
      <c r="L184" s="37"/>
      <c r="M184" s="36"/>
      <c r="N184" s="36"/>
      <c r="O184" s="36"/>
      <c r="P184" s="36"/>
      <c r="Q184" s="36"/>
      <c r="R184" s="36"/>
      <c r="S184" s="36"/>
      <c r="T184" s="36"/>
      <c r="U184" s="36"/>
      <c r="V184" s="35"/>
    </row>
    <row r="185" spans="1:22" s="34" customFormat="1" x14ac:dyDescent="0.2">
      <c r="A185" s="27" t="s">
        <v>1101</v>
      </c>
      <c r="B185" s="27"/>
      <c r="C185" s="36"/>
      <c r="D185" s="36"/>
      <c r="E185" s="244"/>
      <c r="F185" s="36"/>
      <c r="G185" s="36"/>
      <c r="H185" s="38"/>
      <c r="I185" s="37"/>
      <c r="J185" s="37"/>
      <c r="K185" s="37"/>
      <c r="L185" s="37"/>
      <c r="M185" s="36"/>
      <c r="N185" s="36"/>
      <c r="O185" s="36"/>
      <c r="P185" s="36"/>
      <c r="Q185" s="36"/>
      <c r="R185" s="36"/>
      <c r="S185" s="36"/>
      <c r="T185" s="36"/>
      <c r="U185" s="36"/>
      <c r="V185" s="35"/>
    </row>
    <row r="186" spans="1:22" s="34" customFormat="1" ht="12" thickBot="1" x14ac:dyDescent="0.25">
      <c r="B186" s="27"/>
      <c r="C186" s="36"/>
      <c r="D186" s="36"/>
      <c r="E186" s="244"/>
      <c r="F186" s="36"/>
      <c r="G186" s="36"/>
      <c r="H186" s="38"/>
      <c r="I186" s="37"/>
      <c r="J186" s="37"/>
      <c r="K186" s="37"/>
      <c r="L186" s="37"/>
      <c r="M186" s="36"/>
      <c r="N186" s="36"/>
      <c r="O186" s="36"/>
      <c r="P186" s="36"/>
      <c r="Q186" s="36"/>
      <c r="R186" s="36"/>
      <c r="S186" s="36"/>
      <c r="T186" s="36"/>
      <c r="U186" s="36"/>
      <c r="V186" s="35"/>
    </row>
    <row r="187" spans="1:22" s="34" customFormat="1" ht="12" thickBot="1" x14ac:dyDescent="0.25">
      <c r="B187" s="49" t="s">
        <v>1100</v>
      </c>
      <c r="C187" s="48" t="s">
        <v>1099</v>
      </c>
      <c r="D187" s="48" t="s">
        <v>1098</v>
      </c>
      <c r="E187" s="250" t="s">
        <v>1097</v>
      </c>
      <c r="F187" s="36"/>
      <c r="G187" s="36"/>
      <c r="H187" s="38"/>
      <c r="I187" s="37"/>
      <c r="J187" s="37"/>
      <c r="K187" s="37"/>
      <c r="L187" s="37"/>
      <c r="M187" s="36"/>
      <c r="N187" s="36"/>
      <c r="O187" s="36"/>
      <c r="P187" s="36"/>
      <c r="Q187" s="36"/>
      <c r="R187" s="36"/>
      <c r="S187" s="36"/>
      <c r="T187" s="36"/>
      <c r="U187" s="36"/>
      <c r="V187" s="35"/>
    </row>
    <row r="188" spans="1:22" s="34" customFormat="1" ht="12" thickBot="1" x14ac:dyDescent="0.25">
      <c r="B188" s="47" t="s">
        <v>1096</v>
      </c>
      <c r="C188" s="46"/>
      <c r="D188" s="46"/>
      <c r="E188" s="251"/>
      <c r="F188" s="36"/>
      <c r="G188" s="36"/>
      <c r="H188" s="38"/>
      <c r="I188" s="37"/>
      <c r="J188" s="37"/>
      <c r="K188" s="37"/>
      <c r="L188" s="37"/>
      <c r="M188" s="36"/>
      <c r="N188" s="36"/>
      <c r="O188" s="36"/>
      <c r="P188" s="36"/>
      <c r="Q188" s="36"/>
      <c r="R188" s="36"/>
      <c r="S188" s="36"/>
      <c r="T188" s="36"/>
      <c r="U188" s="36"/>
      <c r="V188" s="35"/>
    </row>
    <row r="189" spans="1:22" s="34" customFormat="1" ht="12" thickBot="1" x14ac:dyDescent="0.25">
      <c r="B189" s="45" t="s">
        <v>1095</v>
      </c>
      <c r="C189" s="44">
        <v>1000000</v>
      </c>
      <c r="D189" s="43">
        <v>1211831.8700000001</v>
      </c>
      <c r="E189" s="251">
        <v>211831.87</v>
      </c>
      <c r="F189" s="36"/>
      <c r="G189" s="36"/>
      <c r="H189" s="38"/>
      <c r="I189" s="37"/>
      <c r="J189" s="37"/>
      <c r="K189" s="37"/>
      <c r="L189" s="37"/>
      <c r="M189" s="36"/>
      <c r="N189" s="36"/>
      <c r="O189" s="36"/>
      <c r="P189" s="36"/>
      <c r="Q189" s="36"/>
      <c r="R189" s="36"/>
      <c r="S189" s="36"/>
      <c r="T189" s="36"/>
      <c r="U189" s="36"/>
      <c r="V189" s="35"/>
    </row>
    <row r="190" spans="1:22" s="34" customFormat="1" ht="12" thickBot="1" x14ac:dyDescent="0.25">
      <c r="B190" s="47" t="s">
        <v>1094</v>
      </c>
      <c r="C190" s="46"/>
      <c r="D190" s="43"/>
      <c r="E190" s="251"/>
      <c r="F190" s="36"/>
      <c r="G190" s="36"/>
      <c r="H190" s="38"/>
      <c r="I190" s="37"/>
      <c r="J190" s="37"/>
      <c r="K190" s="37"/>
      <c r="L190" s="37"/>
      <c r="M190" s="36"/>
      <c r="N190" s="36"/>
      <c r="O190" s="36"/>
      <c r="P190" s="36"/>
      <c r="Q190" s="36"/>
      <c r="R190" s="36"/>
      <c r="S190" s="36"/>
      <c r="T190" s="36"/>
      <c r="U190" s="36"/>
      <c r="V190" s="35"/>
    </row>
    <row r="191" spans="1:22" s="34" customFormat="1" ht="12" thickBot="1" x14ac:dyDescent="0.25">
      <c r="B191" s="45" t="s">
        <v>1093</v>
      </c>
      <c r="C191" s="44">
        <v>1000000</v>
      </c>
      <c r="D191" s="43">
        <v>1298108.3899999999</v>
      </c>
      <c r="E191" s="251">
        <v>298108.39</v>
      </c>
      <c r="F191" s="36"/>
      <c r="G191" s="36"/>
      <c r="H191" s="38"/>
      <c r="I191" s="37"/>
      <c r="J191" s="37"/>
      <c r="K191" s="37"/>
      <c r="L191" s="37"/>
      <c r="M191" s="36"/>
      <c r="N191" s="36"/>
      <c r="O191" s="36"/>
      <c r="P191" s="36"/>
      <c r="Q191" s="36"/>
      <c r="R191" s="36"/>
      <c r="S191" s="36"/>
      <c r="T191" s="36"/>
      <c r="U191" s="36"/>
      <c r="V191" s="35"/>
    </row>
    <row r="192" spans="1:22" s="34" customFormat="1" ht="12" thickBot="1" x14ac:dyDescent="0.25">
      <c r="B192" s="45" t="s">
        <v>1092</v>
      </c>
      <c r="C192" s="44">
        <v>500000</v>
      </c>
      <c r="D192" s="43">
        <v>531688.30000000005</v>
      </c>
      <c r="E192" s="251">
        <v>31688.3</v>
      </c>
      <c r="F192" s="36"/>
      <c r="G192" s="36"/>
      <c r="H192" s="38"/>
      <c r="I192" s="37"/>
      <c r="J192" s="37"/>
      <c r="K192" s="37"/>
      <c r="L192" s="37"/>
      <c r="M192" s="36"/>
      <c r="N192" s="36"/>
      <c r="O192" s="36"/>
      <c r="P192" s="36"/>
      <c r="Q192" s="36"/>
      <c r="R192" s="36"/>
      <c r="S192" s="36"/>
      <c r="T192" s="36"/>
      <c r="U192" s="36"/>
      <c r="V192" s="35"/>
    </row>
    <row r="193" spans="2:22" s="34" customFormat="1" ht="12" thickBot="1" x14ac:dyDescent="0.25">
      <c r="B193" s="45" t="s">
        <v>1091</v>
      </c>
      <c r="C193" s="44">
        <v>700000</v>
      </c>
      <c r="D193" s="43">
        <v>769894.17</v>
      </c>
      <c r="E193" s="251">
        <v>69894.17</v>
      </c>
      <c r="F193" s="36"/>
      <c r="G193" s="36"/>
      <c r="H193" s="38"/>
      <c r="I193" s="37"/>
      <c r="J193" s="37"/>
      <c r="K193" s="37"/>
      <c r="L193" s="37"/>
      <c r="M193" s="36"/>
      <c r="N193" s="36"/>
      <c r="O193" s="36"/>
      <c r="P193" s="36"/>
      <c r="Q193" s="36"/>
      <c r="R193" s="36"/>
      <c r="S193" s="36"/>
      <c r="T193" s="36"/>
      <c r="U193" s="36"/>
      <c r="V193" s="35"/>
    </row>
    <row r="194" spans="2:22" s="34" customFormat="1" ht="12" thickBot="1" x14ac:dyDescent="0.25">
      <c r="B194" s="45" t="s">
        <v>1090</v>
      </c>
      <c r="C194" s="44">
        <v>100000</v>
      </c>
      <c r="D194" s="43">
        <v>107016</v>
      </c>
      <c r="E194" s="251">
        <v>7016</v>
      </c>
      <c r="F194" s="36"/>
      <c r="G194" s="36"/>
      <c r="H194" s="38"/>
      <c r="I194" s="37"/>
      <c r="J194" s="37"/>
      <c r="K194" s="37"/>
      <c r="L194" s="37"/>
      <c r="M194" s="36"/>
      <c r="N194" s="36"/>
      <c r="O194" s="36"/>
      <c r="P194" s="36"/>
      <c r="Q194" s="36"/>
      <c r="R194" s="36"/>
      <c r="S194" s="36"/>
      <c r="T194" s="36"/>
      <c r="U194" s="36"/>
      <c r="V194" s="35"/>
    </row>
    <row r="195" spans="2:22" s="34" customFormat="1" ht="12" thickBot="1" x14ac:dyDescent="0.25">
      <c r="B195" s="45" t="s">
        <v>1089</v>
      </c>
      <c r="C195" s="44">
        <v>2000000</v>
      </c>
      <c r="D195" s="43">
        <v>4438304.22</v>
      </c>
      <c r="E195" s="251">
        <v>2438304.2200000002</v>
      </c>
      <c r="F195" s="36"/>
      <c r="G195" s="36"/>
      <c r="H195" s="38"/>
      <c r="I195" s="37"/>
      <c r="J195" s="37"/>
      <c r="K195" s="37"/>
      <c r="L195" s="37"/>
      <c r="M195" s="36"/>
      <c r="N195" s="36"/>
      <c r="O195" s="36"/>
      <c r="P195" s="36"/>
      <c r="Q195" s="36"/>
      <c r="R195" s="36"/>
      <c r="S195" s="36"/>
      <c r="T195" s="36"/>
      <c r="U195" s="36"/>
      <c r="V195" s="35"/>
    </row>
    <row r="196" spans="2:22" s="34" customFormat="1" ht="23.4" thickBot="1" x14ac:dyDescent="0.25">
      <c r="B196" s="45" t="s">
        <v>1088</v>
      </c>
      <c r="C196" s="44">
        <v>800000</v>
      </c>
      <c r="D196" s="43">
        <v>918628.44</v>
      </c>
      <c r="E196" s="251">
        <v>118628.44</v>
      </c>
      <c r="F196" s="36"/>
      <c r="G196" s="36"/>
      <c r="H196" s="38"/>
      <c r="I196" s="37"/>
      <c r="J196" s="37"/>
      <c r="K196" s="37"/>
      <c r="L196" s="37"/>
      <c r="M196" s="36"/>
      <c r="N196" s="36"/>
      <c r="O196" s="36"/>
      <c r="P196" s="36"/>
      <c r="Q196" s="36"/>
      <c r="R196" s="36"/>
      <c r="S196" s="36"/>
      <c r="T196" s="36"/>
      <c r="U196" s="36"/>
      <c r="V196" s="35"/>
    </row>
    <row r="197" spans="2:22" s="34" customFormat="1" ht="12" thickBot="1" x14ac:dyDescent="0.25">
      <c r="B197" s="45" t="s">
        <v>1087</v>
      </c>
      <c r="C197" s="44">
        <v>400000</v>
      </c>
      <c r="D197" s="43">
        <v>435459.34</v>
      </c>
      <c r="E197" s="251">
        <v>35459.339999999997</v>
      </c>
      <c r="F197" s="36"/>
      <c r="G197" s="36"/>
      <c r="H197" s="38"/>
      <c r="I197" s="37"/>
      <c r="J197" s="37"/>
      <c r="K197" s="37"/>
      <c r="L197" s="37"/>
      <c r="M197" s="36"/>
      <c r="N197" s="36"/>
      <c r="O197" s="36"/>
      <c r="P197" s="36"/>
      <c r="Q197" s="36"/>
      <c r="R197" s="36"/>
      <c r="S197" s="36"/>
      <c r="T197" s="36"/>
      <c r="U197" s="36"/>
      <c r="V197" s="35"/>
    </row>
    <row r="198" spans="2:22" s="34" customFormat="1" ht="12" thickBot="1" x14ac:dyDescent="0.25">
      <c r="B198" s="42" t="s">
        <v>1086</v>
      </c>
      <c r="C198" s="41">
        <v>5500000</v>
      </c>
      <c r="D198" s="40">
        <v>8499098.8599999994</v>
      </c>
      <c r="E198" s="252">
        <v>2999098.86</v>
      </c>
      <c r="F198" s="36"/>
      <c r="G198" s="36"/>
      <c r="H198" s="38"/>
      <c r="I198" s="37"/>
      <c r="J198" s="37"/>
      <c r="K198" s="37"/>
      <c r="L198" s="37"/>
      <c r="M198" s="36"/>
      <c r="N198" s="36"/>
      <c r="O198" s="36"/>
      <c r="P198" s="36"/>
      <c r="Q198" s="36"/>
      <c r="R198" s="36"/>
      <c r="S198" s="36"/>
      <c r="T198" s="36"/>
      <c r="U198" s="36"/>
      <c r="V198" s="35"/>
    </row>
    <row r="199" spans="2:22" s="34" customFormat="1" ht="12" thickBot="1" x14ac:dyDescent="0.25">
      <c r="B199" s="42" t="s">
        <v>1085</v>
      </c>
      <c r="C199" s="41">
        <v>6500000</v>
      </c>
      <c r="D199" s="40">
        <v>9710930.7300000004</v>
      </c>
      <c r="E199" s="252">
        <v>3210930.73</v>
      </c>
      <c r="F199" s="36"/>
      <c r="G199" s="36"/>
      <c r="H199" s="38"/>
      <c r="I199" s="37"/>
      <c r="J199" s="37"/>
      <c r="K199" s="37"/>
      <c r="L199" s="37"/>
      <c r="M199" s="36"/>
      <c r="N199" s="36"/>
      <c r="O199" s="36"/>
      <c r="P199" s="36"/>
      <c r="Q199" s="36"/>
      <c r="R199" s="36"/>
      <c r="S199" s="36"/>
      <c r="T199" s="36"/>
      <c r="U199" s="36"/>
      <c r="V199" s="35"/>
    </row>
    <row r="200" spans="2:22" s="34" customFormat="1" x14ac:dyDescent="0.2">
      <c r="B200" s="27"/>
      <c r="C200" s="36"/>
      <c r="D200" s="36"/>
      <c r="E200" s="244"/>
      <c r="F200" s="36"/>
      <c r="G200" s="36"/>
      <c r="H200" s="38"/>
      <c r="I200" s="37"/>
      <c r="J200" s="37"/>
      <c r="K200" s="37"/>
      <c r="L200" s="37"/>
      <c r="M200" s="36"/>
      <c r="N200" s="36"/>
      <c r="O200" s="36"/>
      <c r="P200" s="36"/>
      <c r="Q200" s="36"/>
      <c r="R200" s="36"/>
      <c r="S200" s="36"/>
      <c r="T200" s="36"/>
      <c r="U200" s="36"/>
      <c r="V200" s="35"/>
    </row>
    <row r="201" spans="2:22" s="34" customFormat="1" x14ac:dyDescent="0.2">
      <c r="B201" s="27"/>
      <c r="C201" s="36"/>
      <c r="D201" s="36"/>
      <c r="E201" s="244"/>
      <c r="F201" s="36"/>
      <c r="G201" s="36"/>
      <c r="H201" s="38"/>
      <c r="I201" s="37"/>
      <c r="J201" s="37"/>
      <c r="K201" s="37"/>
      <c r="L201" s="37"/>
      <c r="M201" s="36"/>
      <c r="N201" s="36"/>
      <c r="O201" s="36"/>
      <c r="P201" s="36"/>
      <c r="Q201" s="36"/>
      <c r="R201" s="36"/>
      <c r="S201" s="36"/>
      <c r="T201" s="36"/>
      <c r="U201" s="36"/>
      <c r="V201" s="35"/>
    </row>
    <row r="202" spans="2:22" s="34" customFormat="1" x14ac:dyDescent="0.2">
      <c r="B202" s="27"/>
      <c r="C202" s="36"/>
      <c r="D202" s="36"/>
      <c r="E202" s="244"/>
      <c r="F202" s="36"/>
      <c r="G202" s="36"/>
      <c r="H202" s="38"/>
      <c r="I202" s="37"/>
      <c r="J202" s="37"/>
      <c r="K202" s="37"/>
      <c r="L202" s="37"/>
      <c r="M202" s="36"/>
      <c r="N202" s="36"/>
      <c r="O202" s="36"/>
      <c r="P202" s="36"/>
      <c r="Q202" s="36"/>
      <c r="R202" s="36"/>
      <c r="S202" s="36"/>
      <c r="T202" s="36"/>
      <c r="U202" s="36"/>
      <c r="V202" s="35"/>
    </row>
    <row r="203" spans="2:22" s="34" customFormat="1" x14ac:dyDescent="0.2">
      <c r="B203" s="27"/>
      <c r="C203" s="36"/>
      <c r="D203" s="36"/>
      <c r="E203" s="244"/>
      <c r="F203" s="36"/>
      <c r="G203" s="36"/>
      <c r="H203" s="38"/>
      <c r="I203" s="37"/>
      <c r="J203" s="37"/>
      <c r="K203" s="37"/>
      <c r="L203" s="37"/>
      <c r="M203" s="36"/>
      <c r="N203" s="36"/>
      <c r="O203" s="36"/>
      <c r="P203" s="36"/>
      <c r="Q203" s="36"/>
      <c r="R203" s="36"/>
      <c r="S203" s="36"/>
      <c r="T203" s="36"/>
      <c r="U203" s="36"/>
      <c r="V203" s="35"/>
    </row>
    <row r="204" spans="2:22" x14ac:dyDescent="0.2">
      <c r="T204" s="29"/>
    </row>
    <row r="205" spans="2:22" x14ac:dyDescent="0.2">
      <c r="T205" s="29"/>
    </row>
    <row r="206" spans="2:22" x14ac:dyDescent="0.2">
      <c r="T206" s="29"/>
    </row>
    <row r="207" spans="2:22" x14ac:dyDescent="0.2">
      <c r="T207" s="29"/>
    </row>
    <row r="208" spans="2:22" s="34" customFormat="1" x14ac:dyDescent="0.2">
      <c r="C208" s="36"/>
      <c r="D208" s="39"/>
      <c r="E208" s="244"/>
      <c r="F208" s="36"/>
      <c r="G208" s="36"/>
      <c r="H208" s="38"/>
      <c r="I208" s="37"/>
      <c r="J208" s="37"/>
      <c r="K208" s="37"/>
      <c r="L208" s="37"/>
      <c r="M208" s="36"/>
      <c r="N208" s="36"/>
      <c r="O208" s="36"/>
      <c r="P208" s="36"/>
      <c r="Q208" s="36"/>
      <c r="R208" s="36"/>
      <c r="S208" s="36"/>
      <c r="T208" s="36"/>
      <c r="U208" s="36"/>
      <c r="V208" s="35"/>
    </row>
    <row r="209" spans="4:22" x14ac:dyDescent="0.2">
      <c r="T209" s="29"/>
    </row>
    <row r="210" spans="4:22" x14ac:dyDescent="0.2">
      <c r="T210" s="29"/>
    </row>
    <row r="211" spans="4:22" x14ac:dyDescent="0.2">
      <c r="T211" s="29"/>
    </row>
    <row r="212" spans="4:22" x14ac:dyDescent="0.2">
      <c r="T212" s="29"/>
    </row>
    <row r="213" spans="4:22" x14ac:dyDescent="0.2">
      <c r="T213" s="29"/>
    </row>
    <row r="214" spans="4:22" x14ac:dyDescent="0.2">
      <c r="T214" s="29"/>
    </row>
    <row r="215" spans="4:22" s="29" customFormat="1" x14ac:dyDescent="0.2">
      <c r="D215" s="33"/>
      <c r="E215" s="239"/>
      <c r="H215" s="32"/>
      <c r="I215" s="31"/>
      <c r="J215" s="31"/>
      <c r="K215" s="31"/>
      <c r="L215" s="31"/>
      <c r="V215" s="28"/>
    </row>
    <row r="216" spans="4:22" s="29" customFormat="1" x14ac:dyDescent="0.2">
      <c r="D216" s="33"/>
      <c r="E216" s="239"/>
      <c r="H216" s="32"/>
      <c r="I216" s="31"/>
      <c r="J216" s="31"/>
      <c r="K216" s="31"/>
      <c r="L216" s="31"/>
      <c r="V216" s="28"/>
    </row>
    <row r="217" spans="4:22" s="29" customFormat="1" x14ac:dyDescent="0.2">
      <c r="D217" s="33"/>
      <c r="E217" s="239"/>
      <c r="H217" s="32"/>
      <c r="I217" s="31"/>
      <c r="J217" s="31"/>
      <c r="K217" s="31"/>
      <c r="L217" s="31"/>
      <c r="V217" s="28"/>
    </row>
    <row r="218" spans="4:22" s="29" customFormat="1" x14ac:dyDescent="0.2">
      <c r="D218" s="33"/>
      <c r="E218" s="239"/>
      <c r="H218" s="32"/>
      <c r="I218" s="31"/>
      <c r="J218" s="31"/>
      <c r="K218" s="31"/>
      <c r="L218" s="31"/>
      <c r="V218" s="28"/>
    </row>
    <row r="219" spans="4:22" s="29" customFormat="1" x14ac:dyDescent="0.2">
      <c r="D219" s="33"/>
      <c r="E219" s="239"/>
      <c r="H219" s="32"/>
      <c r="I219" s="31"/>
      <c r="J219" s="31"/>
      <c r="K219" s="31"/>
      <c r="L219" s="31"/>
      <c r="V219" s="28"/>
    </row>
    <row r="220" spans="4:22" s="29" customFormat="1" x14ac:dyDescent="0.2">
      <c r="D220" s="33"/>
      <c r="E220" s="239"/>
      <c r="H220" s="32"/>
      <c r="I220" s="31"/>
      <c r="J220" s="31"/>
      <c r="K220" s="31"/>
      <c r="L220" s="31"/>
      <c r="V220" s="28"/>
    </row>
    <row r="221" spans="4:22" s="29" customFormat="1" x14ac:dyDescent="0.2">
      <c r="D221" s="33"/>
      <c r="E221" s="239"/>
      <c r="H221" s="32"/>
      <c r="I221" s="31"/>
      <c r="J221" s="31"/>
      <c r="K221" s="31"/>
      <c r="L221" s="31"/>
      <c r="V221" s="28"/>
    </row>
    <row r="222" spans="4:22" s="29" customFormat="1" x14ac:dyDescent="0.2">
      <c r="D222" s="33"/>
      <c r="E222" s="239"/>
      <c r="H222" s="32"/>
      <c r="I222" s="31"/>
      <c r="J222" s="31"/>
      <c r="K222" s="31"/>
      <c r="L222" s="31"/>
      <c r="V222" s="28"/>
    </row>
    <row r="223" spans="4:22" s="29" customFormat="1" x14ac:dyDescent="0.2">
      <c r="D223" s="33"/>
      <c r="E223" s="239"/>
      <c r="H223" s="32"/>
      <c r="I223" s="31"/>
      <c r="J223" s="31"/>
      <c r="K223" s="31"/>
      <c r="L223" s="31"/>
      <c r="V223" s="28"/>
    </row>
    <row r="224" spans="4:22" s="29" customFormat="1" x14ac:dyDescent="0.2">
      <c r="D224" s="33"/>
      <c r="E224" s="239"/>
      <c r="H224" s="32"/>
      <c r="I224" s="31"/>
      <c r="J224" s="31"/>
      <c r="K224" s="31"/>
      <c r="L224" s="31"/>
      <c r="V224" s="28"/>
    </row>
    <row r="225" spans="4:22" s="29" customFormat="1" x14ac:dyDescent="0.2">
      <c r="D225" s="33"/>
      <c r="E225" s="239"/>
      <c r="H225" s="32"/>
      <c r="I225" s="31"/>
      <c r="J225" s="31"/>
      <c r="K225" s="31"/>
      <c r="L225" s="31"/>
      <c r="V225" s="28"/>
    </row>
    <row r="226" spans="4:22" s="29" customFormat="1" x14ac:dyDescent="0.2">
      <c r="D226" s="33"/>
      <c r="E226" s="239"/>
      <c r="H226" s="32"/>
      <c r="I226" s="31"/>
      <c r="J226" s="31"/>
      <c r="K226" s="31"/>
      <c r="L226" s="31"/>
      <c r="V226" s="28"/>
    </row>
    <row r="227" spans="4:22" s="29" customFormat="1" x14ac:dyDescent="0.2">
      <c r="D227" s="33"/>
      <c r="E227" s="239"/>
      <c r="H227" s="32"/>
      <c r="I227" s="31"/>
      <c r="J227" s="31"/>
      <c r="K227" s="31"/>
      <c r="L227" s="31"/>
      <c r="V227" s="28"/>
    </row>
    <row r="228" spans="4:22" s="29" customFormat="1" x14ac:dyDescent="0.2">
      <c r="D228" s="33"/>
      <c r="E228" s="239"/>
      <c r="H228" s="32"/>
      <c r="I228" s="31"/>
      <c r="J228" s="31"/>
      <c r="K228" s="31"/>
      <c r="L228" s="31"/>
      <c r="V228" s="28"/>
    </row>
    <row r="229" spans="4:22" s="29" customFormat="1" x14ac:dyDescent="0.2">
      <c r="D229" s="33"/>
      <c r="E229" s="239"/>
      <c r="H229" s="32"/>
      <c r="I229" s="31"/>
      <c r="J229" s="31"/>
      <c r="K229" s="31"/>
      <c r="L229" s="31"/>
      <c r="V229" s="28"/>
    </row>
    <row r="230" spans="4:22" s="29" customFormat="1" x14ac:dyDescent="0.2">
      <c r="D230" s="33"/>
      <c r="E230" s="239"/>
      <c r="H230" s="32"/>
      <c r="I230" s="31"/>
      <c r="J230" s="31"/>
      <c r="K230" s="31"/>
      <c r="L230" s="31"/>
      <c r="V230" s="28"/>
    </row>
    <row r="231" spans="4:22" s="29" customFormat="1" x14ac:dyDescent="0.2">
      <c r="D231" s="33"/>
      <c r="E231" s="239"/>
      <c r="H231" s="32"/>
      <c r="I231" s="31"/>
      <c r="J231" s="31"/>
      <c r="K231" s="31"/>
      <c r="L231" s="31"/>
      <c r="V231" s="28"/>
    </row>
    <row r="232" spans="4:22" s="29" customFormat="1" x14ac:dyDescent="0.2">
      <c r="D232" s="33"/>
      <c r="E232" s="239"/>
      <c r="H232" s="32"/>
      <c r="I232" s="31"/>
      <c r="J232" s="31"/>
      <c r="K232" s="31"/>
      <c r="L232" s="31"/>
      <c r="V232" s="28"/>
    </row>
    <row r="233" spans="4:22" s="29" customFormat="1" x14ac:dyDescent="0.2">
      <c r="D233" s="33"/>
      <c r="E233" s="239"/>
      <c r="H233" s="32"/>
      <c r="I233" s="31"/>
      <c r="J233" s="31"/>
      <c r="K233" s="31"/>
      <c r="L233" s="31"/>
      <c r="V233" s="28"/>
    </row>
    <row r="234" spans="4:22" s="29" customFormat="1" x14ac:dyDescent="0.2">
      <c r="D234" s="33"/>
      <c r="E234" s="239"/>
      <c r="H234" s="32"/>
      <c r="I234" s="31"/>
      <c r="J234" s="31"/>
      <c r="K234" s="31"/>
      <c r="L234" s="31"/>
      <c r="V234" s="28"/>
    </row>
    <row r="235" spans="4:22" s="29" customFormat="1" x14ac:dyDescent="0.2">
      <c r="D235" s="33"/>
      <c r="E235" s="239"/>
      <c r="H235" s="32"/>
      <c r="I235" s="31"/>
      <c r="J235" s="31"/>
      <c r="K235" s="31"/>
      <c r="L235" s="31"/>
      <c r="V235" s="28"/>
    </row>
    <row r="236" spans="4:22" s="29" customFormat="1" x14ac:dyDescent="0.2">
      <c r="D236" s="33"/>
      <c r="E236" s="239"/>
      <c r="H236" s="32"/>
      <c r="I236" s="31"/>
      <c r="J236" s="31"/>
      <c r="K236" s="31"/>
      <c r="L236" s="31"/>
      <c r="V236" s="28"/>
    </row>
    <row r="237" spans="4:22" s="29" customFormat="1" x14ac:dyDescent="0.2">
      <c r="D237" s="33"/>
      <c r="E237" s="239"/>
      <c r="H237" s="32"/>
      <c r="I237" s="31"/>
      <c r="J237" s="31"/>
      <c r="K237" s="31"/>
      <c r="L237" s="31"/>
      <c r="V237" s="28"/>
    </row>
    <row r="238" spans="4:22" s="29" customFormat="1" x14ac:dyDescent="0.2">
      <c r="D238" s="33"/>
      <c r="E238" s="239"/>
      <c r="H238" s="32"/>
      <c r="I238" s="31"/>
      <c r="J238" s="31"/>
      <c r="K238" s="31"/>
      <c r="L238" s="31"/>
      <c r="V238" s="28"/>
    </row>
    <row r="239" spans="4:22" s="29" customFormat="1" x14ac:dyDescent="0.2">
      <c r="D239" s="33"/>
      <c r="E239" s="239"/>
      <c r="H239" s="32"/>
      <c r="I239" s="31"/>
      <c r="J239" s="31"/>
      <c r="K239" s="31"/>
      <c r="L239" s="31"/>
      <c r="V239" s="28"/>
    </row>
    <row r="240" spans="4:22" s="29" customFormat="1" x14ac:dyDescent="0.2">
      <c r="D240" s="33"/>
      <c r="E240" s="239"/>
      <c r="H240" s="32"/>
      <c r="I240" s="31"/>
      <c r="J240" s="31"/>
      <c r="K240" s="31"/>
      <c r="L240" s="31"/>
      <c r="V240" s="28"/>
    </row>
    <row r="241" spans="4:22" s="29" customFormat="1" x14ac:dyDescent="0.2">
      <c r="D241" s="33"/>
      <c r="E241" s="239"/>
      <c r="H241" s="32"/>
      <c r="I241" s="31"/>
      <c r="J241" s="31"/>
      <c r="K241" s="31"/>
      <c r="L241" s="31"/>
      <c r="V241" s="28"/>
    </row>
    <row r="242" spans="4:22" s="29" customFormat="1" x14ac:dyDescent="0.2">
      <c r="D242" s="33"/>
      <c r="E242" s="239"/>
      <c r="H242" s="32"/>
      <c r="I242" s="31"/>
      <c r="J242" s="31"/>
      <c r="K242" s="31"/>
      <c r="L242" s="31"/>
      <c r="V242" s="28"/>
    </row>
    <row r="243" spans="4:22" s="29" customFormat="1" x14ac:dyDescent="0.2">
      <c r="D243" s="33"/>
      <c r="E243" s="239"/>
      <c r="H243" s="32"/>
      <c r="I243" s="31"/>
      <c r="J243" s="31"/>
      <c r="K243" s="31"/>
      <c r="L243" s="31"/>
      <c r="V243" s="28"/>
    </row>
    <row r="244" spans="4:22" s="29" customFormat="1" x14ac:dyDescent="0.2">
      <c r="D244" s="33"/>
      <c r="E244" s="239"/>
      <c r="H244" s="32"/>
      <c r="I244" s="31"/>
      <c r="J244" s="31"/>
      <c r="K244" s="31"/>
      <c r="L244" s="31"/>
      <c r="V244" s="28"/>
    </row>
    <row r="245" spans="4:22" s="29" customFormat="1" x14ac:dyDescent="0.2">
      <c r="D245" s="33"/>
      <c r="E245" s="239"/>
      <c r="H245" s="32"/>
      <c r="I245" s="31"/>
      <c r="J245" s="31"/>
      <c r="K245" s="31"/>
      <c r="L245" s="31"/>
      <c r="V245" s="28"/>
    </row>
    <row r="246" spans="4:22" s="29" customFormat="1" x14ac:dyDescent="0.2">
      <c r="D246" s="33"/>
      <c r="E246" s="239"/>
      <c r="H246" s="32"/>
      <c r="I246" s="31"/>
      <c r="J246" s="31"/>
      <c r="K246" s="31"/>
      <c r="L246" s="31"/>
      <c r="V246" s="28"/>
    </row>
    <row r="247" spans="4:22" s="29" customFormat="1" x14ac:dyDescent="0.2">
      <c r="D247" s="33"/>
      <c r="E247" s="239"/>
      <c r="H247" s="32"/>
      <c r="I247" s="31"/>
      <c r="J247" s="31"/>
      <c r="K247" s="31"/>
      <c r="L247" s="31"/>
      <c r="V247" s="28"/>
    </row>
    <row r="248" spans="4:22" s="29" customFormat="1" x14ac:dyDescent="0.2">
      <c r="D248" s="33"/>
      <c r="E248" s="239"/>
      <c r="H248" s="32"/>
      <c r="I248" s="31"/>
      <c r="J248" s="31"/>
      <c r="K248" s="31"/>
      <c r="L248" s="31"/>
      <c r="V248" s="28"/>
    </row>
    <row r="249" spans="4:22" s="29" customFormat="1" x14ac:dyDescent="0.2">
      <c r="D249" s="33"/>
      <c r="E249" s="239"/>
      <c r="H249" s="32"/>
      <c r="I249" s="31"/>
      <c r="J249" s="31"/>
      <c r="K249" s="31"/>
      <c r="L249" s="31"/>
      <c r="V249" s="28"/>
    </row>
    <row r="250" spans="4:22" s="29" customFormat="1" x14ac:dyDescent="0.2">
      <c r="D250" s="33"/>
      <c r="E250" s="239"/>
      <c r="H250" s="32"/>
      <c r="I250" s="31"/>
      <c r="J250" s="31"/>
      <c r="K250" s="31"/>
      <c r="L250" s="31"/>
      <c r="V250" s="28"/>
    </row>
    <row r="251" spans="4:22" s="29" customFormat="1" x14ac:dyDescent="0.2">
      <c r="D251" s="33"/>
      <c r="E251" s="239"/>
      <c r="H251" s="32"/>
      <c r="I251" s="31"/>
      <c r="J251" s="31"/>
      <c r="K251" s="31"/>
      <c r="L251" s="31"/>
      <c r="V251" s="28"/>
    </row>
    <row r="252" spans="4:22" s="29" customFormat="1" x14ac:dyDescent="0.2">
      <c r="D252" s="33"/>
      <c r="E252" s="239"/>
      <c r="H252" s="32"/>
      <c r="I252" s="31"/>
      <c r="J252" s="31"/>
      <c r="K252" s="31"/>
      <c r="L252" s="31"/>
      <c r="V252" s="28"/>
    </row>
    <row r="253" spans="4:22" s="29" customFormat="1" x14ac:dyDescent="0.2">
      <c r="D253" s="33"/>
      <c r="E253" s="239"/>
      <c r="H253" s="32"/>
      <c r="I253" s="31"/>
      <c r="J253" s="31"/>
      <c r="K253" s="31"/>
      <c r="L253" s="31"/>
      <c r="V253" s="28"/>
    </row>
    <row r="254" spans="4:22" s="29" customFormat="1" x14ac:dyDescent="0.2">
      <c r="D254" s="33"/>
      <c r="E254" s="239"/>
      <c r="H254" s="32"/>
      <c r="I254" s="31"/>
      <c r="J254" s="31"/>
      <c r="K254" s="31"/>
      <c r="L254" s="31"/>
      <c r="V254" s="28"/>
    </row>
    <row r="255" spans="4:22" s="29" customFormat="1" x14ac:dyDescent="0.2">
      <c r="D255" s="33"/>
      <c r="E255" s="239"/>
      <c r="H255" s="32"/>
      <c r="I255" s="31"/>
      <c r="J255" s="31"/>
      <c r="K255" s="31"/>
      <c r="L255" s="31"/>
      <c r="V255" s="28"/>
    </row>
    <row r="256" spans="4:22" s="29" customFormat="1" x14ac:dyDescent="0.2">
      <c r="D256" s="33"/>
      <c r="E256" s="239"/>
      <c r="H256" s="32"/>
      <c r="I256" s="31"/>
      <c r="J256" s="31"/>
      <c r="K256" s="31"/>
      <c r="L256" s="31"/>
      <c r="V256" s="28"/>
    </row>
    <row r="257" spans="4:22" s="29" customFormat="1" x14ac:dyDescent="0.2">
      <c r="D257" s="33"/>
      <c r="E257" s="239"/>
      <c r="H257" s="32"/>
      <c r="I257" s="31"/>
      <c r="J257" s="31"/>
      <c r="K257" s="31"/>
      <c r="L257" s="31"/>
      <c r="V257" s="28"/>
    </row>
    <row r="258" spans="4:22" s="29" customFormat="1" x14ac:dyDescent="0.2">
      <c r="D258" s="33"/>
      <c r="E258" s="239"/>
      <c r="H258" s="32"/>
      <c r="I258" s="31"/>
      <c r="J258" s="31"/>
      <c r="K258" s="31"/>
      <c r="L258" s="31"/>
      <c r="V258" s="28"/>
    </row>
    <row r="259" spans="4:22" s="29" customFormat="1" x14ac:dyDescent="0.2">
      <c r="D259" s="33"/>
      <c r="E259" s="239"/>
      <c r="H259" s="32"/>
      <c r="I259" s="31"/>
      <c r="J259" s="31"/>
      <c r="K259" s="31"/>
      <c r="L259" s="31"/>
      <c r="V259" s="28"/>
    </row>
    <row r="260" spans="4:22" s="29" customFormat="1" x14ac:dyDescent="0.2">
      <c r="D260" s="33"/>
      <c r="E260" s="239"/>
      <c r="H260" s="32"/>
      <c r="I260" s="31"/>
      <c r="J260" s="31"/>
      <c r="K260" s="31"/>
      <c r="L260" s="31"/>
      <c r="V260" s="28"/>
    </row>
    <row r="261" spans="4:22" s="29" customFormat="1" x14ac:dyDescent="0.2">
      <c r="D261" s="33"/>
      <c r="E261" s="239"/>
      <c r="H261" s="32"/>
      <c r="I261" s="31"/>
      <c r="J261" s="31"/>
      <c r="K261" s="31"/>
      <c r="L261" s="31"/>
      <c r="V261" s="28"/>
    </row>
    <row r="262" spans="4:22" s="29" customFormat="1" x14ac:dyDescent="0.2">
      <c r="D262" s="33"/>
      <c r="E262" s="239"/>
      <c r="H262" s="32"/>
      <c r="I262" s="31"/>
      <c r="J262" s="31"/>
      <c r="K262" s="31"/>
      <c r="L262" s="31"/>
      <c r="V262" s="28"/>
    </row>
    <row r="263" spans="4:22" s="29" customFormat="1" x14ac:dyDescent="0.2">
      <c r="D263" s="33"/>
      <c r="E263" s="239"/>
      <c r="H263" s="32"/>
      <c r="I263" s="31"/>
      <c r="J263" s="31"/>
      <c r="K263" s="31"/>
      <c r="L263" s="31"/>
      <c r="V263" s="28"/>
    </row>
    <row r="264" spans="4:22" s="29" customFormat="1" x14ac:dyDescent="0.2">
      <c r="D264" s="33"/>
      <c r="E264" s="239"/>
      <c r="H264" s="32"/>
      <c r="I264" s="31"/>
      <c r="J264" s="31"/>
      <c r="K264" s="31"/>
      <c r="L264" s="31"/>
      <c r="V264" s="28"/>
    </row>
    <row r="265" spans="4:22" s="29" customFormat="1" x14ac:dyDescent="0.2">
      <c r="D265" s="33"/>
      <c r="E265" s="239"/>
      <c r="H265" s="32"/>
      <c r="I265" s="31"/>
      <c r="J265" s="31"/>
      <c r="K265" s="31"/>
      <c r="L265" s="31"/>
      <c r="V265" s="28"/>
    </row>
    <row r="266" spans="4:22" s="29" customFormat="1" x14ac:dyDescent="0.2">
      <c r="D266" s="33"/>
      <c r="E266" s="239"/>
      <c r="H266" s="32"/>
      <c r="I266" s="31"/>
      <c r="J266" s="31"/>
      <c r="K266" s="31"/>
      <c r="L266" s="31"/>
      <c r="V266" s="28"/>
    </row>
    <row r="267" spans="4:22" s="29" customFormat="1" x14ac:dyDescent="0.2">
      <c r="D267" s="33"/>
      <c r="E267" s="239"/>
      <c r="H267" s="32"/>
      <c r="I267" s="31"/>
      <c r="J267" s="31"/>
      <c r="K267" s="31"/>
      <c r="L267" s="31"/>
      <c r="V267" s="28"/>
    </row>
    <row r="268" spans="4:22" s="29" customFormat="1" x14ac:dyDescent="0.2">
      <c r="D268" s="33"/>
      <c r="E268" s="239"/>
      <c r="H268" s="32"/>
      <c r="I268" s="31"/>
      <c r="J268" s="31"/>
      <c r="K268" s="31"/>
      <c r="L268" s="31"/>
      <c r="V268" s="28"/>
    </row>
    <row r="269" spans="4:22" s="29" customFormat="1" x14ac:dyDescent="0.2">
      <c r="D269" s="33"/>
      <c r="E269" s="239"/>
      <c r="H269" s="32"/>
      <c r="I269" s="31"/>
      <c r="J269" s="31"/>
      <c r="K269" s="31"/>
      <c r="L269" s="31"/>
      <c r="V269" s="28"/>
    </row>
    <row r="270" spans="4:22" s="29" customFormat="1" x14ac:dyDescent="0.2">
      <c r="D270" s="33"/>
      <c r="E270" s="239"/>
      <c r="H270" s="32"/>
      <c r="I270" s="31"/>
      <c r="J270" s="31"/>
      <c r="K270" s="31"/>
      <c r="L270" s="31"/>
      <c r="V270" s="28"/>
    </row>
    <row r="271" spans="4:22" s="29" customFormat="1" x14ac:dyDescent="0.2">
      <c r="D271" s="33"/>
      <c r="E271" s="239"/>
      <c r="H271" s="32"/>
      <c r="I271" s="31"/>
      <c r="J271" s="31"/>
      <c r="K271" s="31"/>
      <c r="L271" s="31"/>
      <c r="V271" s="28"/>
    </row>
  </sheetData>
  <mergeCells count="30">
    <mergeCell ref="A94:B94"/>
    <mergeCell ref="A95:B95"/>
    <mergeCell ref="B155:B156"/>
    <mergeCell ref="C155:D155"/>
    <mergeCell ref="B162:B163"/>
    <mergeCell ref="C162:D162"/>
    <mergeCell ref="A93:B93"/>
    <mergeCell ref="R5:R6"/>
    <mergeCell ref="S5:S6"/>
    <mergeCell ref="T5:T6"/>
    <mergeCell ref="U5:U6"/>
    <mergeCell ref="A75:B75"/>
    <mergeCell ref="A76:B76"/>
    <mergeCell ref="A84:B84"/>
    <mergeCell ref="A88:B88"/>
    <mergeCell ref="A90:B90"/>
    <mergeCell ref="V5:V6"/>
    <mergeCell ref="P5:Q5"/>
    <mergeCell ref="A32:B32"/>
    <mergeCell ref="H5:H6"/>
    <mergeCell ref="I5:L5"/>
    <mergeCell ref="M5:M6"/>
    <mergeCell ref="N5:N6"/>
    <mergeCell ref="O5:O6"/>
    <mergeCell ref="G5:G6"/>
    <mergeCell ref="D4:E4"/>
    <mergeCell ref="A5:B6"/>
    <mergeCell ref="C5:C6"/>
    <mergeCell ref="D5:E5"/>
    <mergeCell ref="F5:F6"/>
  </mergeCells>
  <hyperlinks>
    <hyperlink ref="W76" r:id="rId1" display="javascript:66482173" xr:uid="{00000000-0004-0000-0100-000000000000}"/>
  </hyperlinks>
  <printOptions horizontalCentered="1"/>
  <pageMargins left="0.19685039370078741" right="0.19685039370078741" top="0.35433070866141736" bottom="0.15748031496062992" header="0.31496062992125984" footer="0.31496062992125984"/>
  <pageSetup paperSize="5" scale="50" orientation="landscape" horizontalDpi="4294967294" r:id="rId2"/>
  <rowBreaks count="3" manualBreakCount="3">
    <brk id="53" max="21" man="1"/>
    <brk id="117" max="21" man="1"/>
    <brk id="183" max="2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354"/>
  <sheetViews>
    <sheetView tabSelected="1" view="pageBreakPreview" zoomScale="60" zoomScaleNormal="115" workbookViewId="0">
      <pane ySplit="2" topLeftCell="A333" activePane="bottomLeft" state="frozen"/>
      <selection pane="bottomLeft" activeCell="AI1" sqref="AI1:AI1048576"/>
    </sheetView>
  </sheetViews>
  <sheetFormatPr defaultRowHeight="18.600000000000001" customHeight="1" x14ac:dyDescent="0.25"/>
  <cols>
    <col min="1" max="1" width="8.88671875" style="206"/>
    <col min="2" max="2" width="52.33203125" style="206" bestFit="1" customWidth="1"/>
    <col min="3" max="3" width="26.21875" style="223" bestFit="1" customWidth="1"/>
    <col min="4" max="4" width="47.5546875" style="206" customWidth="1"/>
    <col min="5" max="19" width="0" style="206" hidden="1" customWidth="1"/>
    <col min="20" max="20" width="10.5546875" style="206" hidden="1" customWidth="1"/>
    <col min="21" max="21" width="14.21875" style="206" bestFit="1" customWidth="1"/>
    <col min="22" max="22" width="16.44140625" style="206" customWidth="1"/>
    <col min="23" max="23" width="17.5546875" style="207" customWidth="1"/>
    <col min="24" max="24" width="17.6640625" style="207" customWidth="1"/>
    <col min="25" max="25" width="16.5546875" style="207" customWidth="1"/>
    <col min="26" max="26" width="17.44140625" style="207" customWidth="1"/>
    <col min="27" max="27" width="16.88671875" style="207" customWidth="1"/>
    <col min="28" max="34" width="8.88671875" style="206" hidden="1" customWidth="1"/>
    <col min="35" max="35" width="1.44140625" style="206" hidden="1" customWidth="1"/>
    <col min="36" max="36" width="10.33203125" style="220" customWidth="1"/>
    <col min="37" max="37" width="17.21875" style="207" customWidth="1"/>
    <col min="38" max="38" width="18.21875" style="207" customWidth="1"/>
    <col min="39" max="39" width="19" style="207" customWidth="1"/>
    <col min="40" max="40" width="10.5546875" style="206" bestFit="1" customWidth="1"/>
    <col min="41" max="16384" width="8.88671875" style="206"/>
  </cols>
  <sheetData>
    <row r="1" spans="1:39" ht="18.600000000000001" customHeight="1" thickBot="1" x14ac:dyDescent="0.3">
      <c r="A1" s="333" t="s">
        <v>0</v>
      </c>
      <c r="B1" s="333" t="s">
        <v>1</v>
      </c>
      <c r="C1" s="337" t="s">
        <v>2</v>
      </c>
      <c r="D1" s="333" t="s">
        <v>3</v>
      </c>
      <c r="E1" s="333" t="s">
        <v>4</v>
      </c>
      <c r="F1" s="333" t="s">
        <v>5</v>
      </c>
      <c r="G1" s="333" t="s">
        <v>6</v>
      </c>
      <c r="H1" s="327" t="s">
        <v>7</v>
      </c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9"/>
      <c r="U1" s="333" t="s">
        <v>8</v>
      </c>
      <c r="V1" s="327" t="s">
        <v>9</v>
      </c>
      <c r="W1" s="328"/>
      <c r="X1" s="329"/>
      <c r="Y1" s="334" t="s">
        <v>10</v>
      </c>
      <c r="Z1" s="335"/>
      <c r="AA1" s="336"/>
      <c r="AB1" s="333" t="s">
        <v>11</v>
      </c>
      <c r="AC1" s="327" t="s">
        <v>12</v>
      </c>
      <c r="AD1" s="328"/>
      <c r="AE1" s="328"/>
      <c r="AF1" s="328"/>
      <c r="AG1" s="328"/>
      <c r="AH1" s="329"/>
      <c r="AI1" s="330" t="s">
        <v>13</v>
      </c>
      <c r="AJ1" s="1"/>
      <c r="AK1" s="332" t="s">
        <v>14</v>
      </c>
      <c r="AL1" s="332"/>
      <c r="AM1" s="332"/>
    </row>
    <row r="2" spans="1:39" ht="40.799999999999997" customHeight="1" thickBot="1" x14ac:dyDescent="0.3">
      <c r="A2" s="331"/>
      <c r="B2" s="331"/>
      <c r="C2" s="338"/>
      <c r="D2" s="331"/>
      <c r="E2" s="331"/>
      <c r="F2" s="331"/>
      <c r="G2" s="331"/>
      <c r="H2" s="2" t="s">
        <v>15</v>
      </c>
      <c r="I2" s="2" t="s">
        <v>16</v>
      </c>
      <c r="J2" s="2" t="s">
        <v>17</v>
      </c>
      <c r="K2" s="2" t="s">
        <v>18</v>
      </c>
      <c r="L2" s="2" t="s">
        <v>19</v>
      </c>
      <c r="M2" s="2" t="s">
        <v>20</v>
      </c>
      <c r="N2" s="2" t="s">
        <v>21</v>
      </c>
      <c r="O2" s="2" t="s">
        <v>22</v>
      </c>
      <c r="P2" s="2" t="s">
        <v>23</v>
      </c>
      <c r="Q2" s="2" t="s">
        <v>24</v>
      </c>
      <c r="R2" s="2" t="s">
        <v>25</v>
      </c>
      <c r="S2" s="3" t="s">
        <v>26</v>
      </c>
      <c r="T2" s="3" t="s">
        <v>27</v>
      </c>
      <c r="U2" s="331"/>
      <c r="V2" s="2" t="s">
        <v>28</v>
      </c>
      <c r="W2" s="4" t="s">
        <v>29</v>
      </c>
      <c r="X2" s="4" t="s">
        <v>30</v>
      </c>
      <c r="Y2" s="4" t="s">
        <v>28</v>
      </c>
      <c r="Z2" s="4" t="s">
        <v>31</v>
      </c>
      <c r="AA2" s="4" t="s">
        <v>32</v>
      </c>
      <c r="AB2" s="331"/>
      <c r="AC2" s="2" t="s">
        <v>17</v>
      </c>
      <c r="AD2" s="2" t="s">
        <v>18</v>
      </c>
      <c r="AE2" s="2" t="s">
        <v>19</v>
      </c>
      <c r="AF2" s="2" t="s">
        <v>20</v>
      </c>
      <c r="AG2" s="2" t="s">
        <v>21</v>
      </c>
      <c r="AH2" s="2" t="s">
        <v>33</v>
      </c>
      <c r="AI2" s="331"/>
      <c r="AJ2" s="5"/>
      <c r="AK2" s="257" t="s">
        <v>34</v>
      </c>
      <c r="AL2" s="257" t="s">
        <v>35</v>
      </c>
      <c r="AM2" s="257" t="s">
        <v>36</v>
      </c>
    </row>
    <row r="3" spans="1:39" ht="18" customHeight="1" thickBot="1" x14ac:dyDescent="0.3">
      <c r="A3" s="196"/>
      <c r="B3" s="197"/>
      <c r="C3" s="294" t="s">
        <v>37</v>
      </c>
      <c r="D3" s="295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8"/>
      <c r="X3" s="198"/>
      <c r="Y3" s="198"/>
      <c r="Z3" s="198"/>
      <c r="AA3" s="198"/>
      <c r="AB3" s="197"/>
      <c r="AC3" s="197"/>
      <c r="AD3" s="197"/>
      <c r="AE3" s="197"/>
      <c r="AF3" s="197"/>
      <c r="AG3" s="197"/>
      <c r="AH3" s="197"/>
      <c r="AI3" s="197"/>
      <c r="AJ3" s="199"/>
      <c r="AK3" s="235"/>
      <c r="AL3" s="235"/>
      <c r="AM3" s="235"/>
    </row>
    <row r="4" spans="1:39" ht="18.600000000000001" customHeight="1" thickBot="1" x14ac:dyDescent="0.3">
      <c r="A4" s="196"/>
      <c r="B4" s="197"/>
      <c r="C4" s="296">
        <v>44927</v>
      </c>
      <c r="D4" s="2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8"/>
      <c r="X4" s="198"/>
      <c r="Y4" s="198"/>
      <c r="Z4" s="198"/>
      <c r="AA4" s="198"/>
      <c r="AB4" s="197"/>
      <c r="AC4" s="197"/>
      <c r="AD4" s="197"/>
      <c r="AE4" s="197"/>
      <c r="AF4" s="197"/>
      <c r="AG4" s="197"/>
      <c r="AH4" s="197"/>
      <c r="AI4" s="197"/>
      <c r="AJ4" s="199"/>
      <c r="AK4" s="235"/>
      <c r="AL4" s="235"/>
      <c r="AM4" s="235"/>
    </row>
    <row r="5" spans="1:39" ht="49.8" customHeight="1" thickBot="1" x14ac:dyDescent="0.3">
      <c r="A5" s="208" t="s">
        <v>38</v>
      </c>
      <c r="B5" s="6" t="s">
        <v>39</v>
      </c>
      <c r="C5" s="222" t="s">
        <v>40</v>
      </c>
      <c r="D5" s="6" t="s">
        <v>41</v>
      </c>
      <c r="E5" s="7" t="s">
        <v>42</v>
      </c>
      <c r="F5" s="7" t="s">
        <v>43</v>
      </c>
      <c r="G5" s="7" t="s">
        <v>44</v>
      </c>
      <c r="H5" s="7" t="s">
        <v>45</v>
      </c>
      <c r="I5" s="7" t="s">
        <v>45</v>
      </c>
      <c r="J5" s="7" t="s">
        <v>45</v>
      </c>
      <c r="K5" s="209">
        <v>45017</v>
      </c>
      <c r="L5" s="209">
        <v>45017</v>
      </c>
      <c r="M5" s="209">
        <v>45017</v>
      </c>
      <c r="N5" s="7" t="s">
        <v>45</v>
      </c>
      <c r="O5" s="209">
        <v>45017</v>
      </c>
      <c r="P5" s="7" t="s">
        <v>45</v>
      </c>
      <c r="Q5" s="209">
        <v>45017</v>
      </c>
      <c r="R5" s="7" t="s">
        <v>45</v>
      </c>
      <c r="S5" s="209">
        <v>45078</v>
      </c>
      <c r="T5" s="209">
        <v>45231</v>
      </c>
      <c r="U5" s="7" t="s">
        <v>46</v>
      </c>
      <c r="V5" s="210">
        <f>SUM(W5+X5)</f>
        <v>4400</v>
      </c>
      <c r="W5" s="19">
        <v>4400</v>
      </c>
      <c r="X5" s="24"/>
      <c r="Y5" s="19">
        <v>4400</v>
      </c>
      <c r="Z5" s="19">
        <v>4400</v>
      </c>
      <c r="AA5" s="24"/>
      <c r="AB5" s="7" t="s">
        <v>45</v>
      </c>
      <c r="AC5" s="7" t="s">
        <v>45</v>
      </c>
      <c r="AD5" s="7" t="s">
        <v>45</v>
      </c>
      <c r="AE5" s="7" t="s">
        <v>45</v>
      </c>
      <c r="AF5" s="7" t="s">
        <v>45</v>
      </c>
      <c r="AG5" s="7" t="s">
        <v>45</v>
      </c>
      <c r="AH5" s="6"/>
      <c r="AI5" s="7" t="s">
        <v>47</v>
      </c>
      <c r="AJ5" s="8"/>
      <c r="AK5" s="235">
        <f>W5-Z5</f>
        <v>0</v>
      </c>
      <c r="AL5" s="235">
        <f>X5-AA5</f>
        <v>0</v>
      </c>
      <c r="AM5" s="235">
        <f>AK5+AL5</f>
        <v>0</v>
      </c>
    </row>
    <row r="6" spans="1:39" ht="45.6" customHeight="1" thickBot="1" x14ac:dyDescent="0.3">
      <c r="A6" s="208" t="s">
        <v>48</v>
      </c>
      <c r="B6" s="6" t="s">
        <v>49</v>
      </c>
      <c r="C6" s="222" t="s">
        <v>40</v>
      </c>
      <c r="D6" s="6" t="s">
        <v>50</v>
      </c>
      <c r="E6" s="7" t="s">
        <v>42</v>
      </c>
      <c r="F6" s="7" t="s">
        <v>43</v>
      </c>
      <c r="G6" s="7" t="s">
        <v>51</v>
      </c>
      <c r="H6" s="7" t="s">
        <v>45</v>
      </c>
      <c r="I6" s="7" t="s">
        <v>45</v>
      </c>
      <c r="J6" s="7" t="s">
        <v>45</v>
      </c>
      <c r="K6" s="209">
        <v>45017</v>
      </c>
      <c r="L6" s="209">
        <v>45017</v>
      </c>
      <c r="M6" s="209">
        <v>45017</v>
      </c>
      <c r="N6" s="7" t="s">
        <v>45</v>
      </c>
      <c r="O6" s="209">
        <v>45017</v>
      </c>
      <c r="P6" s="7" t="s">
        <v>45</v>
      </c>
      <c r="Q6" s="209">
        <v>45047</v>
      </c>
      <c r="R6" s="7" t="s">
        <v>45</v>
      </c>
      <c r="S6" s="209">
        <v>45078</v>
      </c>
      <c r="T6" s="211" t="s">
        <v>52</v>
      </c>
      <c r="U6" s="7" t="s">
        <v>46</v>
      </c>
      <c r="V6" s="210">
        <f t="shared" ref="V6:V32" si="0">SUM(W6+X6)</f>
        <v>10500</v>
      </c>
      <c r="W6" s="19">
        <v>10500</v>
      </c>
      <c r="X6" s="24"/>
      <c r="Y6" s="19">
        <v>10500</v>
      </c>
      <c r="Z6" s="19">
        <v>10500</v>
      </c>
      <c r="AA6" s="24"/>
      <c r="AB6" s="7" t="s">
        <v>45</v>
      </c>
      <c r="AC6" s="7" t="s">
        <v>45</v>
      </c>
      <c r="AD6" s="7" t="s">
        <v>45</v>
      </c>
      <c r="AE6" s="7" t="s">
        <v>45</v>
      </c>
      <c r="AF6" s="7" t="s">
        <v>45</v>
      </c>
      <c r="AG6" s="7" t="s">
        <v>45</v>
      </c>
      <c r="AH6" s="6"/>
      <c r="AI6" s="7" t="s">
        <v>47</v>
      </c>
      <c r="AJ6" s="8"/>
      <c r="AK6" s="235">
        <f t="shared" ref="AK6:AL69" si="1">W6-Z6</f>
        <v>0</v>
      </c>
      <c r="AL6" s="235">
        <f t="shared" si="1"/>
        <v>0</v>
      </c>
      <c r="AM6" s="235">
        <f t="shared" ref="AM6:AM69" si="2">AK6+AL6</f>
        <v>0</v>
      </c>
    </row>
    <row r="7" spans="1:39" ht="18.600000000000001" customHeight="1" thickBot="1" x14ac:dyDescent="0.3">
      <c r="A7" s="208" t="s">
        <v>53</v>
      </c>
      <c r="B7" s="9" t="s">
        <v>54</v>
      </c>
      <c r="C7" s="222" t="s">
        <v>55</v>
      </c>
      <c r="D7" s="9" t="s">
        <v>56</v>
      </c>
      <c r="E7" s="7" t="s">
        <v>57</v>
      </c>
      <c r="F7" s="10" t="s">
        <v>43</v>
      </c>
      <c r="G7" s="10" t="s">
        <v>58</v>
      </c>
      <c r="H7" s="7" t="s">
        <v>45</v>
      </c>
      <c r="I7" s="7" t="s">
        <v>45</v>
      </c>
      <c r="J7" s="7" t="s">
        <v>45</v>
      </c>
      <c r="K7" s="209">
        <v>45200</v>
      </c>
      <c r="L7" s="209">
        <v>45200</v>
      </c>
      <c r="M7" s="209">
        <v>45200</v>
      </c>
      <c r="N7" s="7" t="s">
        <v>45</v>
      </c>
      <c r="O7" s="209">
        <v>45200</v>
      </c>
      <c r="P7" s="7" t="s">
        <v>45</v>
      </c>
      <c r="Q7" s="211" t="s">
        <v>52</v>
      </c>
      <c r="R7" s="7" t="s">
        <v>45</v>
      </c>
      <c r="S7" s="211" t="s">
        <v>52</v>
      </c>
      <c r="T7" s="211" t="s">
        <v>52</v>
      </c>
      <c r="U7" s="7" t="s">
        <v>46</v>
      </c>
      <c r="V7" s="210">
        <f t="shared" si="0"/>
        <v>1500</v>
      </c>
      <c r="W7" s="19">
        <v>1500</v>
      </c>
      <c r="X7" s="24"/>
      <c r="Y7" s="19">
        <v>1272</v>
      </c>
      <c r="Z7" s="19">
        <v>1272</v>
      </c>
      <c r="AA7" s="24"/>
      <c r="AB7" s="7" t="s">
        <v>45</v>
      </c>
      <c r="AC7" s="7" t="s">
        <v>45</v>
      </c>
      <c r="AD7" s="7" t="s">
        <v>45</v>
      </c>
      <c r="AE7" s="7" t="s">
        <v>45</v>
      </c>
      <c r="AF7" s="7" t="s">
        <v>45</v>
      </c>
      <c r="AG7" s="7" t="s">
        <v>45</v>
      </c>
      <c r="AH7" s="6"/>
      <c r="AI7" s="7" t="s">
        <v>47</v>
      </c>
      <c r="AJ7" s="8"/>
      <c r="AK7" s="235">
        <f t="shared" si="1"/>
        <v>228</v>
      </c>
      <c r="AL7" s="235">
        <f t="shared" si="1"/>
        <v>0</v>
      </c>
      <c r="AM7" s="235">
        <f t="shared" si="2"/>
        <v>228</v>
      </c>
    </row>
    <row r="8" spans="1:39" ht="18.600000000000001" customHeight="1" thickBot="1" x14ac:dyDescent="0.3">
      <c r="A8" s="208" t="s">
        <v>59</v>
      </c>
      <c r="B8" s="6" t="s">
        <v>60</v>
      </c>
      <c r="C8" s="222" t="s">
        <v>61</v>
      </c>
      <c r="D8" s="6" t="s">
        <v>62</v>
      </c>
      <c r="E8" s="7" t="s">
        <v>57</v>
      </c>
      <c r="F8" s="7" t="s">
        <v>43</v>
      </c>
      <c r="G8" s="7" t="s">
        <v>51</v>
      </c>
      <c r="H8" s="7" t="s">
        <v>45</v>
      </c>
      <c r="I8" s="7" t="s">
        <v>45</v>
      </c>
      <c r="J8" s="7" t="s">
        <v>45</v>
      </c>
      <c r="K8" s="209">
        <v>45231</v>
      </c>
      <c r="L8" s="209">
        <v>45231</v>
      </c>
      <c r="M8" s="209">
        <v>45231</v>
      </c>
      <c r="N8" s="7" t="s">
        <v>45</v>
      </c>
      <c r="O8" s="209">
        <v>45261</v>
      </c>
      <c r="P8" s="7" t="s">
        <v>45</v>
      </c>
      <c r="Q8" s="209">
        <v>45261</v>
      </c>
      <c r="R8" s="7" t="s">
        <v>45</v>
      </c>
      <c r="S8" s="211" t="s">
        <v>63</v>
      </c>
      <c r="T8" s="211" t="s">
        <v>63</v>
      </c>
      <c r="U8" s="7" t="s">
        <v>46</v>
      </c>
      <c r="V8" s="210">
        <f t="shared" si="0"/>
        <v>1850</v>
      </c>
      <c r="W8" s="19">
        <v>1850</v>
      </c>
      <c r="X8" s="24"/>
      <c r="Y8" s="19">
        <v>1654</v>
      </c>
      <c r="Z8" s="19">
        <v>1654</v>
      </c>
      <c r="AA8" s="24"/>
      <c r="AB8" s="7" t="s">
        <v>45</v>
      </c>
      <c r="AC8" s="7" t="s">
        <v>45</v>
      </c>
      <c r="AD8" s="7" t="s">
        <v>45</v>
      </c>
      <c r="AE8" s="7" t="s">
        <v>45</v>
      </c>
      <c r="AF8" s="7" t="s">
        <v>45</v>
      </c>
      <c r="AG8" s="7" t="s">
        <v>45</v>
      </c>
      <c r="AH8" s="6"/>
      <c r="AI8" s="7" t="s">
        <v>47</v>
      </c>
      <c r="AJ8" s="8"/>
      <c r="AK8" s="235">
        <f t="shared" si="1"/>
        <v>196</v>
      </c>
      <c r="AL8" s="235">
        <f t="shared" si="1"/>
        <v>0</v>
      </c>
      <c r="AM8" s="235">
        <f t="shared" si="2"/>
        <v>196</v>
      </c>
    </row>
    <row r="9" spans="1:39" ht="18.600000000000001" customHeight="1" thickBot="1" x14ac:dyDescent="0.3">
      <c r="A9" s="211" t="s">
        <v>64</v>
      </c>
      <c r="B9" s="6" t="s">
        <v>65</v>
      </c>
      <c r="C9" s="222" t="s">
        <v>66</v>
      </c>
      <c r="D9" s="6" t="s">
        <v>67</v>
      </c>
      <c r="E9" s="7" t="s">
        <v>68</v>
      </c>
      <c r="F9" s="7" t="s">
        <v>43</v>
      </c>
      <c r="G9" s="7" t="s">
        <v>44</v>
      </c>
      <c r="H9" s="7" t="s">
        <v>45</v>
      </c>
      <c r="I9" s="7" t="s">
        <v>45</v>
      </c>
      <c r="J9" s="7" t="s">
        <v>45</v>
      </c>
      <c r="K9" s="209">
        <v>45261</v>
      </c>
      <c r="L9" s="211" t="s">
        <v>69</v>
      </c>
      <c r="M9" s="209">
        <v>45261</v>
      </c>
      <c r="N9" s="7" t="s">
        <v>45</v>
      </c>
      <c r="O9" s="209">
        <v>45261</v>
      </c>
      <c r="P9" s="7" t="s">
        <v>45</v>
      </c>
      <c r="Q9" s="209">
        <v>45261</v>
      </c>
      <c r="R9" s="7" t="s">
        <v>45</v>
      </c>
      <c r="S9" s="211" t="s">
        <v>70</v>
      </c>
      <c r="T9" s="211" t="s">
        <v>71</v>
      </c>
      <c r="U9" s="7" t="s">
        <v>46</v>
      </c>
      <c r="V9" s="210">
        <f t="shared" si="0"/>
        <v>66000</v>
      </c>
      <c r="W9" s="19">
        <v>66000</v>
      </c>
      <c r="X9" s="24"/>
      <c r="Y9" s="19">
        <v>66000</v>
      </c>
      <c r="Z9" s="19">
        <v>66000</v>
      </c>
      <c r="AA9" s="24"/>
      <c r="AB9" s="7" t="s">
        <v>45</v>
      </c>
      <c r="AC9" s="7" t="s">
        <v>45</v>
      </c>
      <c r="AD9" s="7" t="s">
        <v>45</v>
      </c>
      <c r="AE9" s="7" t="s">
        <v>45</v>
      </c>
      <c r="AF9" s="7" t="s">
        <v>45</v>
      </c>
      <c r="AG9" s="7" t="s">
        <v>45</v>
      </c>
      <c r="AH9" s="6"/>
      <c r="AI9" s="7" t="s">
        <v>47</v>
      </c>
      <c r="AJ9" s="8"/>
      <c r="AK9" s="235">
        <f t="shared" si="1"/>
        <v>0</v>
      </c>
      <c r="AL9" s="235">
        <f t="shared" si="1"/>
        <v>0</v>
      </c>
      <c r="AM9" s="235">
        <f t="shared" si="2"/>
        <v>0</v>
      </c>
    </row>
    <row r="10" spans="1:39" ht="18.600000000000001" customHeight="1" thickBot="1" x14ac:dyDescent="0.3">
      <c r="A10" s="208" t="s">
        <v>72</v>
      </c>
      <c r="B10" s="6" t="s">
        <v>73</v>
      </c>
      <c r="C10" s="222" t="s">
        <v>74</v>
      </c>
      <c r="D10" s="6" t="s">
        <v>75</v>
      </c>
      <c r="E10" s="7" t="s">
        <v>68</v>
      </c>
      <c r="F10" s="7" t="s">
        <v>43</v>
      </c>
      <c r="G10" s="7" t="s">
        <v>51</v>
      </c>
      <c r="H10" s="7" t="s">
        <v>45</v>
      </c>
      <c r="I10" s="7" t="s">
        <v>45</v>
      </c>
      <c r="J10" s="7" t="s">
        <v>45</v>
      </c>
      <c r="K10" s="209">
        <v>45261</v>
      </c>
      <c r="L10" s="209">
        <v>45261</v>
      </c>
      <c r="M10" s="209">
        <v>45261</v>
      </c>
      <c r="N10" s="7" t="s">
        <v>45</v>
      </c>
      <c r="O10" s="209">
        <v>45261</v>
      </c>
      <c r="P10" s="7" t="s">
        <v>45</v>
      </c>
      <c r="Q10" s="211" t="s">
        <v>52</v>
      </c>
      <c r="R10" s="7" t="s">
        <v>45</v>
      </c>
      <c r="S10" s="211" t="s">
        <v>52</v>
      </c>
      <c r="T10" s="211" t="s">
        <v>76</v>
      </c>
      <c r="U10" s="7" t="s">
        <v>46</v>
      </c>
      <c r="V10" s="210">
        <f t="shared" si="0"/>
        <v>27000</v>
      </c>
      <c r="W10" s="19">
        <v>27000</v>
      </c>
      <c r="X10" s="24"/>
      <c r="Y10" s="19">
        <v>24500</v>
      </c>
      <c r="Z10" s="19">
        <v>24500</v>
      </c>
      <c r="AA10" s="24"/>
      <c r="AB10" s="7" t="s">
        <v>45</v>
      </c>
      <c r="AC10" s="7" t="s">
        <v>45</v>
      </c>
      <c r="AD10" s="7" t="s">
        <v>45</v>
      </c>
      <c r="AE10" s="7" t="s">
        <v>45</v>
      </c>
      <c r="AF10" s="7" t="s">
        <v>45</v>
      </c>
      <c r="AG10" s="7" t="s">
        <v>45</v>
      </c>
      <c r="AH10" s="6"/>
      <c r="AI10" s="7" t="s">
        <v>47</v>
      </c>
      <c r="AJ10" s="8"/>
      <c r="AK10" s="235">
        <f t="shared" si="1"/>
        <v>2500</v>
      </c>
      <c r="AL10" s="235">
        <f t="shared" si="1"/>
        <v>0</v>
      </c>
      <c r="AM10" s="235">
        <f t="shared" si="2"/>
        <v>2500</v>
      </c>
    </row>
    <row r="11" spans="1:39" ht="18.600000000000001" customHeight="1" thickBot="1" x14ac:dyDescent="0.3">
      <c r="A11" s="208" t="s">
        <v>77</v>
      </c>
      <c r="B11" s="6" t="s">
        <v>49</v>
      </c>
      <c r="C11" s="222" t="s">
        <v>78</v>
      </c>
      <c r="D11" s="11" t="s">
        <v>79</v>
      </c>
      <c r="E11" s="7" t="s">
        <v>80</v>
      </c>
      <c r="F11" s="7" t="s">
        <v>43</v>
      </c>
      <c r="G11" s="7" t="s">
        <v>51</v>
      </c>
      <c r="H11" s="7" t="s">
        <v>45</v>
      </c>
      <c r="I11" s="7" t="s">
        <v>45</v>
      </c>
      <c r="J11" s="7" t="s">
        <v>45</v>
      </c>
      <c r="K11" s="211" t="s">
        <v>76</v>
      </c>
      <c r="L11" s="211" t="s">
        <v>81</v>
      </c>
      <c r="M11" s="211" t="s">
        <v>76</v>
      </c>
      <c r="N11" s="7" t="s">
        <v>45</v>
      </c>
      <c r="O11" s="211" t="s">
        <v>76</v>
      </c>
      <c r="P11" s="7" t="s">
        <v>45</v>
      </c>
      <c r="Q11" s="211" t="s">
        <v>82</v>
      </c>
      <c r="R11" s="7" t="s">
        <v>45</v>
      </c>
      <c r="S11" s="211" t="s">
        <v>71</v>
      </c>
      <c r="T11" s="211" t="s">
        <v>71</v>
      </c>
      <c r="U11" s="7" t="s">
        <v>46</v>
      </c>
      <c r="V11" s="210">
        <f t="shared" si="0"/>
        <v>42100</v>
      </c>
      <c r="W11" s="19">
        <v>42100</v>
      </c>
      <c r="X11" s="24"/>
      <c r="Y11" s="19">
        <v>30303.35</v>
      </c>
      <c r="Z11" s="19">
        <v>30303.35</v>
      </c>
      <c r="AA11" s="24"/>
      <c r="AB11" s="7" t="s">
        <v>45</v>
      </c>
      <c r="AC11" s="7" t="s">
        <v>45</v>
      </c>
      <c r="AD11" s="7" t="s">
        <v>45</v>
      </c>
      <c r="AE11" s="7" t="s">
        <v>45</v>
      </c>
      <c r="AF11" s="7" t="s">
        <v>45</v>
      </c>
      <c r="AG11" s="7" t="s">
        <v>45</v>
      </c>
      <c r="AH11" s="6"/>
      <c r="AI11" s="7" t="s">
        <v>47</v>
      </c>
      <c r="AJ11" s="8"/>
      <c r="AK11" s="235">
        <f t="shared" si="1"/>
        <v>11796.650000000001</v>
      </c>
      <c r="AL11" s="235">
        <f t="shared" si="1"/>
        <v>0</v>
      </c>
      <c r="AM11" s="235">
        <f t="shared" si="2"/>
        <v>11796.650000000001</v>
      </c>
    </row>
    <row r="12" spans="1:39" ht="18.600000000000001" customHeight="1" thickBot="1" x14ac:dyDescent="0.3">
      <c r="A12" s="323" t="s">
        <v>83</v>
      </c>
      <c r="B12" s="305" t="s">
        <v>84</v>
      </c>
      <c r="C12" s="309" t="s">
        <v>55</v>
      </c>
      <c r="D12" s="307" t="s">
        <v>56</v>
      </c>
      <c r="E12" s="301" t="s">
        <v>57</v>
      </c>
      <c r="F12" s="301" t="s">
        <v>43</v>
      </c>
      <c r="G12" s="301" t="s">
        <v>85</v>
      </c>
      <c r="H12" s="301" t="s">
        <v>45</v>
      </c>
      <c r="I12" s="321">
        <v>45261</v>
      </c>
      <c r="J12" s="301" t="s">
        <v>45</v>
      </c>
      <c r="K12" s="323" t="s">
        <v>76</v>
      </c>
      <c r="L12" s="323" t="s">
        <v>81</v>
      </c>
      <c r="M12" s="323" t="s">
        <v>76</v>
      </c>
      <c r="N12" s="301" t="s">
        <v>45</v>
      </c>
      <c r="O12" s="323" t="s">
        <v>82</v>
      </c>
      <c r="P12" s="301" t="s">
        <v>45</v>
      </c>
      <c r="Q12" s="323" t="s">
        <v>86</v>
      </c>
      <c r="R12" s="301" t="s">
        <v>45</v>
      </c>
      <c r="S12" s="211" t="s">
        <v>86</v>
      </c>
      <c r="T12" s="211" t="s">
        <v>86</v>
      </c>
      <c r="U12" s="301" t="s">
        <v>46</v>
      </c>
      <c r="V12" s="210">
        <f t="shared" si="0"/>
        <v>239406</v>
      </c>
      <c r="W12" s="317">
        <v>239406</v>
      </c>
      <c r="X12" s="319"/>
      <c r="Y12" s="317">
        <v>190709</v>
      </c>
      <c r="Z12" s="317">
        <v>190709</v>
      </c>
      <c r="AA12" s="319"/>
      <c r="AB12" s="301" t="s">
        <v>45</v>
      </c>
      <c r="AC12" s="301" t="s">
        <v>45</v>
      </c>
      <c r="AD12" s="301" t="s">
        <v>45</v>
      </c>
      <c r="AE12" s="301" t="s">
        <v>45</v>
      </c>
      <c r="AF12" s="301" t="s">
        <v>45</v>
      </c>
      <c r="AG12" s="301" t="s">
        <v>45</v>
      </c>
      <c r="AH12" s="305"/>
      <c r="AI12" s="301" t="s">
        <v>47</v>
      </c>
      <c r="AJ12" s="8"/>
      <c r="AK12" s="235">
        <f t="shared" si="1"/>
        <v>48697</v>
      </c>
      <c r="AL12" s="235">
        <f t="shared" si="1"/>
        <v>0</v>
      </c>
      <c r="AM12" s="235">
        <f t="shared" si="2"/>
        <v>48697</v>
      </c>
    </row>
    <row r="13" spans="1:39" ht="18.600000000000001" customHeight="1" thickBot="1" x14ac:dyDescent="0.3">
      <c r="A13" s="324"/>
      <c r="B13" s="306"/>
      <c r="C13" s="310"/>
      <c r="D13" s="308"/>
      <c r="E13" s="302"/>
      <c r="F13" s="302"/>
      <c r="G13" s="302"/>
      <c r="H13" s="302"/>
      <c r="I13" s="322"/>
      <c r="J13" s="302"/>
      <c r="K13" s="324"/>
      <c r="L13" s="324"/>
      <c r="M13" s="324"/>
      <c r="N13" s="302"/>
      <c r="O13" s="324"/>
      <c r="P13" s="302"/>
      <c r="Q13" s="324"/>
      <c r="R13" s="302"/>
      <c r="S13" s="211" t="s">
        <v>87</v>
      </c>
      <c r="T13" s="211" t="s">
        <v>87</v>
      </c>
      <c r="U13" s="302"/>
      <c r="V13" s="210">
        <f t="shared" si="0"/>
        <v>0</v>
      </c>
      <c r="W13" s="318"/>
      <c r="X13" s="320"/>
      <c r="Y13" s="318"/>
      <c r="Z13" s="318"/>
      <c r="AA13" s="320"/>
      <c r="AB13" s="302"/>
      <c r="AC13" s="302"/>
      <c r="AD13" s="302"/>
      <c r="AE13" s="302"/>
      <c r="AF13" s="302"/>
      <c r="AG13" s="302"/>
      <c r="AH13" s="306"/>
      <c r="AI13" s="302"/>
      <c r="AJ13" s="8"/>
      <c r="AK13" s="235">
        <f t="shared" si="1"/>
        <v>0</v>
      </c>
      <c r="AL13" s="235">
        <f t="shared" si="1"/>
        <v>0</v>
      </c>
      <c r="AM13" s="235">
        <f t="shared" si="2"/>
        <v>0</v>
      </c>
    </row>
    <row r="14" spans="1:39" ht="18.600000000000001" customHeight="1" thickBot="1" x14ac:dyDescent="0.3">
      <c r="A14" s="208" t="s">
        <v>88</v>
      </c>
      <c r="B14" s="6" t="s">
        <v>89</v>
      </c>
      <c r="C14" s="222" t="s">
        <v>55</v>
      </c>
      <c r="D14" s="9" t="s">
        <v>56</v>
      </c>
      <c r="E14" s="7" t="s">
        <v>57</v>
      </c>
      <c r="F14" s="7" t="s">
        <v>43</v>
      </c>
      <c r="G14" s="7" t="s">
        <v>85</v>
      </c>
      <c r="H14" s="7" t="s">
        <v>45</v>
      </c>
      <c r="I14" s="209">
        <v>45261</v>
      </c>
      <c r="J14" s="7" t="s">
        <v>45</v>
      </c>
      <c r="K14" s="211" t="s">
        <v>76</v>
      </c>
      <c r="L14" s="211" t="s">
        <v>81</v>
      </c>
      <c r="M14" s="211" t="s">
        <v>76</v>
      </c>
      <c r="N14" s="7" t="s">
        <v>45</v>
      </c>
      <c r="O14" s="211" t="s">
        <v>82</v>
      </c>
      <c r="P14" s="7" t="s">
        <v>45</v>
      </c>
      <c r="Q14" s="211" t="s">
        <v>86</v>
      </c>
      <c r="R14" s="7" t="s">
        <v>45</v>
      </c>
      <c r="S14" s="211" t="s">
        <v>71</v>
      </c>
      <c r="T14" s="211" t="s">
        <v>71</v>
      </c>
      <c r="U14" s="7" t="s">
        <v>46</v>
      </c>
      <c r="V14" s="210">
        <f t="shared" si="0"/>
        <v>16170</v>
      </c>
      <c r="W14" s="19">
        <v>16170</v>
      </c>
      <c r="X14" s="24"/>
      <c r="Y14" s="19">
        <v>11525</v>
      </c>
      <c r="Z14" s="19">
        <v>11525</v>
      </c>
      <c r="AA14" s="24"/>
      <c r="AB14" s="7" t="s">
        <v>45</v>
      </c>
      <c r="AC14" s="7" t="s">
        <v>45</v>
      </c>
      <c r="AD14" s="7" t="s">
        <v>45</v>
      </c>
      <c r="AE14" s="7" t="s">
        <v>45</v>
      </c>
      <c r="AF14" s="7" t="s">
        <v>45</v>
      </c>
      <c r="AG14" s="7" t="s">
        <v>45</v>
      </c>
      <c r="AH14" s="6"/>
      <c r="AI14" s="7" t="s">
        <v>47</v>
      </c>
      <c r="AJ14" s="8"/>
      <c r="AK14" s="235">
        <f t="shared" si="1"/>
        <v>4645</v>
      </c>
      <c r="AL14" s="235">
        <f t="shared" si="1"/>
        <v>0</v>
      </c>
      <c r="AM14" s="235">
        <f t="shared" si="2"/>
        <v>4645</v>
      </c>
    </row>
    <row r="15" spans="1:39" ht="18.600000000000001" customHeight="1" thickBot="1" x14ac:dyDescent="0.3">
      <c r="A15" s="323" t="s">
        <v>90</v>
      </c>
      <c r="B15" s="305" t="s">
        <v>91</v>
      </c>
      <c r="C15" s="309" t="s">
        <v>55</v>
      </c>
      <c r="D15" s="307" t="s">
        <v>56</v>
      </c>
      <c r="E15" s="301" t="s">
        <v>57</v>
      </c>
      <c r="F15" s="301" t="s">
        <v>43</v>
      </c>
      <c r="G15" s="301" t="s">
        <v>85</v>
      </c>
      <c r="H15" s="301" t="s">
        <v>45</v>
      </c>
      <c r="I15" s="321">
        <v>45261</v>
      </c>
      <c r="J15" s="301" t="s">
        <v>45</v>
      </c>
      <c r="K15" s="323" t="s">
        <v>76</v>
      </c>
      <c r="L15" s="323" t="s">
        <v>81</v>
      </c>
      <c r="M15" s="323" t="s">
        <v>76</v>
      </c>
      <c r="N15" s="301" t="s">
        <v>45</v>
      </c>
      <c r="O15" s="323" t="s">
        <v>82</v>
      </c>
      <c r="P15" s="301" t="s">
        <v>45</v>
      </c>
      <c r="Q15" s="323" t="s">
        <v>86</v>
      </c>
      <c r="R15" s="301" t="s">
        <v>45</v>
      </c>
      <c r="S15" s="209">
        <v>45140</v>
      </c>
      <c r="T15" s="209">
        <v>45140</v>
      </c>
      <c r="U15" s="301" t="s">
        <v>46</v>
      </c>
      <c r="V15" s="210">
        <f t="shared" si="0"/>
        <v>17170</v>
      </c>
      <c r="W15" s="317">
        <v>17170</v>
      </c>
      <c r="X15" s="319"/>
      <c r="Y15" s="317">
        <v>7875</v>
      </c>
      <c r="Z15" s="317">
        <v>7875</v>
      </c>
      <c r="AA15" s="319"/>
      <c r="AB15" s="301" t="s">
        <v>45</v>
      </c>
      <c r="AC15" s="301" t="s">
        <v>45</v>
      </c>
      <c r="AD15" s="301" t="s">
        <v>45</v>
      </c>
      <c r="AE15" s="301" t="s">
        <v>45</v>
      </c>
      <c r="AF15" s="301" t="s">
        <v>45</v>
      </c>
      <c r="AG15" s="301" t="s">
        <v>45</v>
      </c>
      <c r="AH15" s="305"/>
      <c r="AI15" s="301" t="s">
        <v>47</v>
      </c>
      <c r="AJ15" s="8"/>
      <c r="AK15" s="235">
        <f t="shared" si="1"/>
        <v>9295</v>
      </c>
      <c r="AL15" s="235">
        <f t="shared" si="1"/>
        <v>0</v>
      </c>
      <c r="AM15" s="235">
        <f t="shared" si="2"/>
        <v>9295</v>
      </c>
    </row>
    <row r="16" spans="1:39" ht="18.600000000000001" customHeight="1" thickBot="1" x14ac:dyDescent="0.3">
      <c r="A16" s="324"/>
      <c r="B16" s="306"/>
      <c r="C16" s="310"/>
      <c r="D16" s="308"/>
      <c r="E16" s="302"/>
      <c r="F16" s="302"/>
      <c r="G16" s="302"/>
      <c r="H16" s="302"/>
      <c r="I16" s="322"/>
      <c r="J16" s="302"/>
      <c r="K16" s="324"/>
      <c r="L16" s="324"/>
      <c r="M16" s="324"/>
      <c r="N16" s="302"/>
      <c r="O16" s="324"/>
      <c r="P16" s="302"/>
      <c r="Q16" s="324"/>
      <c r="R16" s="302"/>
      <c r="S16" s="211" t="s">
        <v>92</v>
      </c>
      <c r="T16" s="211" t="s">
        <v>92</v>
      </c>
      <c r="U16" s="302"/>
      <c r="V16" s="210">
        <f t="shared" si="0"/>
        <v>0</v>
      </c>
      <c r="W16" s="318"/>
      <c r="X16" s="320"/>
      <c r="Y16" s="318"/>
      <c r="Z16" s="318"/>
      <c r="AA16" s="320"/>
      <c r="AB16" s="302"/>
      <c r="AC16" s="302"/>
      <c r="AD16" s="302"/>
      <c r="AE16" s="302"/>
      <c r="AF16" s="302"/>
      <c r="AG16" s="302"/>
      <c r="AH16" s="306"/>
      <c r="AI16" s="302"/>
      <c r="AJ16" s="8"/>
      <c r="AK16" s="235">
        <f t="shared" si="1"/>
        <v>0</v>
      </c>
      <c r="AL16" s="235">
        <f t="shared" si="1"/>
        <v>0</v>
      </c>
      <c r="AM16" s="235">
        <f t="shared" si="2"/>
        <v>0</v>
      </c>
    </row>
    <row r="17" spans="1:39" ht="18.600000000000001" customHeight="1" thickBot="1" x14ac:dyDescent="0.3">
      <c r="A17" s="208" t="s">
        <v>93</v>
      </c>
      <c r="B17" s="6" t="s">
        <v>94</v>
      </c>
      <c r="C17" s="222" t="s">
        <v>55</v>
      </c>
      <c r="D17" s="6" t="s">
        <v>95</v>
      </c>
      <c r="E17" s="7" t="s">
        <v>57</v>
      </c>
      <c r="F17" s="7" t="s">
        <v>43</v>
      </c>
      <c r="G17" s="7" t="s">
        <v>85</v>
      </c>
      <c r="H17" s="7" t="s">
        <v>45</v>
      </c>
      <c r="I17" s="209">
        <v>45261</v>
      </c>
      <c r="J17" s="7" t="s">
        <v>45</v>
      </c>
      <c r="K17" s="211" t="s">
        <v>76</v>
      </c>
      <c r="L17" s="211" t="s">
        <v>81</v>
      </c>
      <c r="M17" s="211" t="s">
        <v>76</v>
      </c>
      <c r="N17" s="7" t="s">
        <v>45</v>
      </c>
      <c r="O17" s="211" t="s">
        <v>82</v>
      </c>
      <c r="P17" s="7" t="s">
        <v>45</v>
      </c>
      <c r="Q17" s="211" t="s">
        <v>87</v>
      </c>
      <c r="R17" s="7" t="s">
        <v>45</v>
      </c>
      <c r="S17" s="211" t="s">
        <v>96</v>
      </c>
      <c r="T17" s="211" t="s">
        <v>96</v>
      </c>
      <c r="U17" s="7" t="s">
        <v>46</v>
      </c>
      <c r="V17" s="210">
        <f t="shared" si="0"/>
        <v>58405</v>
      </c>
      <c r="W17" s="19">
        <v>58405</v>
      </c>
      <c r="X17" s="24"/>
      <c r="Y17" s="19">
        <v>30280.15</v>
      </c>
      <c r="Z17" s="19">
        <v>30280.15</v>
      </c>
      <c r="AA17" s="24"/>
      <c r="AB17" s="7" t="s">
        <v>45</v>
      </c>
      <c r="AC17" s="7" t="s">
        <v>45</v>
      </c>
      <c r="AD17" s="7" t="s">
        <v>45</v>
      </c>
      <c r="AE17" s="7" t="s">
        <v>45</v>
      </c>
      <c r="AF17" s="7" t="s">
        <v>45</v>
      </c>
      <c r="AG17" s="7" t="s">
        <v>45</v>
      </c>
      <c r="AH17" s="6"/>
      <c r="AI17" s="7" t="s">
        <v>47</v>
      </c>
      <c r="AJ17" s="8"/>
      <c r="AK17" s="235">
        <f t="shared" si="1"/>
        <v>28124.85</v>
      </c>
      <c r="AL17" s="235">
        <f t="shared" si="1"/>
        <v>0</v>
      </c>
      <c r="AM17" s="235">
        <f t="shared" si="2"/>
        <v>28124.85</v>
      </c>
    </row>
    <row r="18" spans="1:39" ht="18.600000000000001" customHeight="1" thickBot="1" x14ac:dyDescent="0.3">
      <c r="A18" s="208" t="s">
        <v>97</v>
      </c>
      <c r="B18" s="6" t="s">
        <v>98</v>
      </c>
      <c r="C18" s="222" t="s">
        <v>55</v>
      </c>
      <c r="D18" s="6" t="s">
        <v>95</v>
      </c>
      <c r="E18" s="7" t="s">
        <v>57</v>
      </c>
      <c r="F18" s="7" t="s">
        <v>43</v>
      </c>
      <c r="G18" s="7" t="s">
        <v>85</v>
      </c>
      <c r="H18" s="7" t="s">
        <v>45</v>
      </c>
      <c r="I18" s="209">
        <v>45261</v>
      </c>
      <c r="J18" s="7" t="s">
        <v>45</v>
      </c>
      <c r="K18" s="211" t="s">
        <v>76</v>
      </c>
      <c r="L18" s="211" t="s">
        <v>81</v>
      </c>
      <c r="M18" s="211" t="s">
        <v>76</v>
      </c>
      <c r="N18" s="7" t="s">
        <v>45</v>
      </c>
      <c r="O18" s="211" t="s">
        <v>82</v>
      </c>
      <c r="P18" s="7" t="s">
        <v>45</v>
      </c>
      <c r="Q18" s="211" t="s">
        <v>71</v>
      </c>
      <c r="R18" s="7" t="s">
        <v>45</v>
      </c>
      <c r="S18" s="211" t="s">
        <v>99</v>
      </c>
      <c r="T18" s="211" t="s">
        <v>99</v>
      </c>
      <c r="U18" s="7" t="s">
        <v>46</v>
      </c>
      <c r="V18" s="210">
        <f t="shared" si="0"/>
        <v>1935</v>
      </c>
      <c r="W18" s="19">
        <v>1935</v>
      </c>
      <c r="X18" s="24"/>
      <c r="Y18" s="19">
        <v>630</v>
      </c>
      <c r="Z18" s="19">
        <v>630</v>
      </c>
      <c r="AA18" s="24"/>
      <c r="AB18" s="7" t="s">
        <v>45</v>
      </c>
      <c r="AC18" s="7" t="s">
        <v>45</v>
      </c>
      <c r="AD18" s="7" t="s">
        <v>45</v>
      </c>
      <c r="AE18" s="7" t="s">
        <v>45</v>
      </c>
      <c r="AF18" s="7" t="s">
        <v>45</v>
      </c>
      <c r="AG18" s="7" t="s">
        <v>45</v>
      </c>
      <c r="AH18" s="6"/>
      <c r="AI18" s="7" t="s">
        <v>47</v>
      </c>
      <c r="AJ18" s="8"/>
      <c r="AK18" s="235">
        <f t="shared" si="1"/>
        <v>1305</v>
      </c>
      <c r="AL18" s="235">
        <f t="shared" si="1"/>
        <v>0</v>
      </c>
      <c r="AM18" s="235">
        <f t="shared" si="2"/>
        <v>1305</v>
      </c>
    </row>
    <row r="19" spans="1:39" ht="18.600000000000001" customHeight="1" thickBot="1" x14ac:dyDescent="0.3">
      <c r="A19" s="208" t="s">
        <v>100</v>
      </c>
      <c r="B19" s="6" t="s">
        <v>101</v>
      </c>
      <c r="C19" s="222" t="s">
        <v>55</v>
      </c>
      <c r="D19" s="6" t="s">
        <v>95</v>
      </c>
      <c r="E19" s="7" t="s">
        <v>57</v>
      </c>
      <c r="F19" s="7" t="s">
        <v>43</v>
      </c>
      <c r="G19" s="7" t="s">
        <v>85</v>
      </c>
      <c r="H19" s="7" t="s">
        <v>45</v>
      </c>
      <c r="I19" s="209">
        <v>45261</v>
      </c>
      <c r="J19" s="7" t="s">
        <v>45</v>
      </c>
      <c r="K19" s="211" t="s">
        <v>76</v>
      </c>
      <c r="L19" s="211" t="s">
        <v>81</v>
      </c>
      <c r="M19" s="211" t="s">
        <v>76</v>
      </c>
      <c r="N19" s="7" t="s">
        <v>45</v>
      </c>
      <c r="O19" s="211" t="s">
        <v>82</v>
      </c>
      <c r="P19" s="7" t="s">
        <v>45</v>
      </c>
      <c r="Q19" s="211" t="s">
        <v>102</v>
      </c>
      <c r="R19" s="7" t="s">
        <v>45</v>
      </c>
      <c r="S19" s="209">
        <v>45079</v>
      </c>
      <c r="T19" s="209">
        <v>45079</v>
      </c>
      <c r="U19" s="7" t="s">
        <v>46</v>
      </c>
      <c r="V19" s="210">
        <f t="shared" si="0"/>
        <v>51750</v>
      </c>
      <c r="W19" s="19">
        <v>51750</v>
      </c>
      <c r="X19" s="24"/>
      <c r="Y19" s="19">
        <v>31925</v>
      </c>
      <c r="Z19" s="19">
        <v>31925</v>
      </c>
      <c r="AA19" s="24"/>
      <c r="AB19" s="7" t="s">
        <v>45</v>
      </c>
      <c r="AC19" s="7" t="s">
        <v>45</v>
      </c>
      <c r="AD19" s="7" t="s">
        <v>45</v>
      </c>
      <c r="AE19" s="7" t="s">
        <v>45</v>
      </c>
      <c r="AF19" s="7" t="s">
        <v>45</v>
      </c>
      <c r="AG19" s="7" t="s">
        <v>45</v>
      </c>
      <c r="AH19" s="6"/>
      <c r="AI19" s="7" t="s">
        <v>47</v>
      </c>
      <c r="AJ19" s="8"/>
      <c r="AK19" s="235">
        <f t="shared" si="1"/>
        <v>19825</v>
      </c>
      <c r="AL19" s="235">
        <f t="shared" si="1"/>
        <v>0</v>
      </c>
      <c r="AM19" s="235">
        <f t="shared" si="2"/>
        <v>19825</v>
      </c>
    </row>
    <row r="20" spans="1:39" ht="18.600000000000001" customHeight="1" thickBot="1" x14ac:dyDescent="0.3">
      <c r="A20" s="208" t="s">
        <v>103</v>
      </c>
      <c r="B20" s="6" t="s">
        <v>104</v>
      </c>
      <c r="C20" s="222" t="s">
        <v>55</v>
      </c>
      <c r="D20" s="6" t="s">
        <v>95</v>
      </c>
      <c r="E20" s="7" t="s">
        <v>57</v>
      </c>
      <c r="F20" s="7" t="s">
        <v>43</v>
      </c>
      <c r="G20" s="7" t="s">
        <v>85</v>
      </c>
      <c r="H20" s="7" t="s">
        <v>45</v>
      </c>
      <c r="I20" s="209">
        <v>45261</v>
      </c>
      <c r="J20" s="7" t="s">
        <v>45</v>
      </c>
      <c r="K20" s="211" t="s">
        <v>76</v>
      </c>
      <c r="L20" s="211" t="s">
        <v>81</v>
      </c>
      <c r="M20" s="211" t="s">
        <v>76</v>
      </c>
      <c r="N20" s="7" t="s">
        <v>45</v>
      </c>
      <c r="O20" s="211" t="s">
        <v>82</v>
      </c>
      <c r="P20" s="7" t="s">
        <v>45</v>
      </c>
      <c r="Q20" s="7" t="s">
        <v>45</v>
      </c>
      <c r="R20" s="7" t="s">
        <v>45</v>
      </c>
      <c r="S20" s="325" t="s">
        <v>105</v>
      </c>
      <c r="T20" s="326"/>
      <c r="U20" s="7" t="s">
        <v>46</v>
      </c>
      <c r="V20" s="210">
        <f t="shared" si="0"/>
        <v>0</v>
      </c>
      <c r="W20" s="24"/>
      <c r="X20" s="24"/>
      <c r="Y20" s="24"/>
      <c r="Z20" s="24"/>
      <c r="AA20" s="24"/>
      <c r="AB20" s="7" t="s">
        <v>45</v>
      </c>
      <c r="AC20" s="7" t="s">
        <v>45</v>
      </c>
      <c r="AD20" s="7" t="s">
        <v>45</v>
      </c>
      <c r="AE20" s="7" t="s">
        <v>45</v>
      </c>
      <c r="AF20" s="7" t="s">
        <v>45</v>
      </c>
      <c r="AG20" s="7" t="s">
        <v>45</v>
      </c>
      <c r="AH20" s="6"/>
      <c r="AI20" s="7" t="s">
        <v>47</v>
      </c>
      <c r="AJ20" s="8"/>
      <c r="AK20" s="235">
        <f t="shared" si="1"/>
        <v>0</v>
      </c>
      <c r="AL20" s="235">
        <f t="shared" si="1"/>
        <v>0</v>
      </c>
      <c r="AM20" s="235">
        <f t="shared" si="2"/>
        <v>0</v>
      </c>
    </row>
    <row r="21" spans="1:39" ht="18.600000000000001" customHeight="1" thickBot="1" x14ac:dyDescent="0.3">
      <c r="A21" s="208" t="s">
        <v>106</v>
      </c>
      <c r="B21" s="6" t="s">
        <v>94</v>
      </c>
      <c r="C21" s="222" t="s">
        <v>55</v>
      </c>
      <c r="D21" s="6" t="s">
        <v>107</v>
      </c>
      <c r="E21" s="7" t="s">
        <v>57</v>
      </c>
      <c r="F21" s="7" t="s">
        <v>43</v>
      </c>
      <c r="G21" s="7" t="s">
        <v>85</v>
      </c>
      <c r="H21" s="7" t="s">
        <v>45</v>
      </c>
      <c r="I21" s="7" t="s">
        <v>45</v>
      </c>
      <c r="J21" s="7" t="s">
        <v>45</v>
      </c>
      <c r="K21" s="211" t="s">
        <v>76</v>
      </c>
      <c r="L21" s="211" t="s">
        <v>81</v>
      </c>
      <c r="M21" s="211" t="s">
        <v>76</v>
      </c>
      <c r="N21" s="7" t="s">
        <v>45</v>
      </c>
      <c r="O21" s="211" t="s">
        <v>82</v>
      </c>
      <c r="P21" s="7" t="s">
        <v>45</v>
      </c>
      <c r="Q21" s="211" t="s">
        <v>86</v>
      </c>
      <c r="R21" s="7" t="s">
        <v>45</v>
      </c>
      <c r="S21" s="209">
        <v>45109</v>
      </c>
      <c r="T21" s="209">
        <v>45109</v>
      </c>
      <c r="U21" s="7" t="s">
        <v>46</v>
      </c>
      <c r="V21" s="210">
        <f t="shared" si="0"/>
        <v>11050</v>
      </c>
      <c r="W21" s="19">
        <v>11050</v>
      </c>
      <c r="X21" s="24"/>
      <c r="Y21" s="19">
        <v>9399.25</v>
      </c>
      <c r="Z21" s="19">
        <v>9399.25</v>
      </c>
      <c r="AA21" s="24"/>
      <c r="AB21" s="7" t="s">
        <v>45</v>
      </c>
      <c r="AC21" s="7" t="s">
        <v>45</v>
      </c>
      <c r="AD21" s="7" t="s">
        <v>45</v>
      </c>
      <c r="AE21" s="7" t="s">
        <v>45</v>
      </c>
      <c r="AF21" s="7" t="s">
        <v>45</v>
      </c>
      <c r="AG21" s="7" t="s">
        <v>45</v>
      </c>
      <c r="AH21" s="6"/>
      <c r="AI21" s="7" t="s">
        <v>47</v>
      </c>
      <c r="AJ21" s="8"/>
      <c r="AK21" s="235">
        <f t="shared" si="1"/>
        <v>1650.75</v>
      </c>
      <c r="AL21" s="235">
        <f t="shared" si="1"/>
        <v>0</v>
      </c>
      <c r="AM21" s="235">
        <f t="shared" si="2"/>
        <v>1650.75</v>
      </c>
    </row>
    <row r="22" spans="1:39" ht="18.600000000000001" customHeight="1" thickBot="1" x14ac:dyDescent="0.3">
      <c r="A22" s="323" t="s">
        <v>108</v>
      </c>
      <c r="B22" s="305" t="s">
        <v>98</v>
      </c>
      <c r="C22" s="309" t="s">
        <v>55</v>
      </c>
      <c r="D22" s="305" t="s">
        <v>107</v>
      </c>
      <c r="E22" s="301" t="s">
        <v>57</v>
      </c>
      <c r="F22" s="301" t="s">
        <v>43</v>
      </c>
      <c r="G22" s="301" t="s">
        <v>85</v>
      </c>
      <c r="H22" s="301" t="s">
        <v>45</v>
      </c>
      <c r="I22" s="301" t="s">
        <v>45</v>
      </c>
      <c r="J22" s="301" t="s">
        <v>45</v>
      </c>
      <c r="K22" s="323" t="s">
        <v>76</v>
      </c>
      <c r="L22" s="323" t="s">
        <v>81</v>
      </c>
      <c r="M22" s="323" t="s">
        <v>76</v>
      </c>
      <c r="N22" s="301" t="s">
        <v>45</v>
      </c>
      <c r="O22" s="323" t="s">
        <v>82</v>
      </c>
      <c r="P22" s="301" t="s">
        <v>45</v>
      </c>
      <c r="Q22" s="323" t="s">
        <v>71</v>
      </c>
      <c r="R22" s="301" t="s">
        <v>45</v>
      </c>
      <c r="S22" s="211" t="s">
        <v>109</v>
      </c>
      <c r="T22" s="211" t="s">
        <v>109</v>
      </c>
      <c r="U22" s="301" t="s">
        <v>46</v>
      </c>
      <c r="V22" s="210">
        <f t="shared" si="0"/>
        <v>9375</v>
      </c>
      <c r="W22" s="317">
        <v>9375</v>
      </c>
      <c r="X22" s="319"/>
      <c r="Y22" s="317">
        <v>8468.75</v>
      </c>
      <c r="Z22" s="317">
        <v>8468.75</v>
      </c>
      <c r="AA22" s="319"/>
      <c r="AB22" s="301" t="s">
        <v>45</v>
      </c>
      <c r="AC22" s="301" t="s">
        <v>45</v>
      </c>
      <c r="AD22" s="301" t="s">
        <v>45</v>
      </c>
      <c r="AE22" s="301" t="s">
        <v>45</v>
      </c>
      <c r="AF22" s="301" t="s">
        <v>45</v>
      </c>
      <c r="AG22" s="301" t="s">
        <v>45</v>
      </c>
      <c r="AH22" s="305"/>
      <c r="AI22" s="301" t="s">
        <v>47</v>
      </c>
      <c r="AJ22" s="8"/>
      <c r="AK22" s="235">
        <f t="shared" si="1"/>
        <v>906.25</v>
      </c>
      <c r="AL22" s="235">
        <f t="shared" si="1"/>
        <v>0</v>
      </c>
      <c r="AM22" s="235">
        <f t="shared" si="2"/>
        <v>906.25</v>
      </c>
    </row>
    <row r="23" spans="1:39" ht="18.600000000000001" customHeight="1" thickBot="1" x14ac:dyDescent="0.3">
      <c r="A23" s="324"/>
      <c r="B23" s="306"/>
      <c r="C23" s="310"/>
      <c r="D23" s="306"/>
      <c r="E23" s="302"/>
      <c r="F23" s="302"/>
      <c r="G23" s="302"/>
      <c r="H23" s="302"/>
      <c r="I23" s="302"/>
      <c r="J23" s="302"/>
      <c r="K23" s="324"/>
      <c r="L23" s="324"/>
      <c r="M23" s="324"/>
      <c r="N23" s="302"/>
      <c r="O23" s="324"/>
      <c r="P23" s="302"/>
      <c r="Q23" s="324"/>
      <c r="R23" s="302"/>
      <c r="S23" s="211" t="s">
        <v>110</v>
      </c>
      <c r="T23" s="211" t="s">
        <v>110</v>
      </c>
      <c r="U23" s="302"/>
      <c r="V23" s="210">
        <f t="shared" si="0"/>
        <v>0</v>
      </c>
      <c r="W23" s="318"/>
      <c r="X23" s="320"/>
      <c r="Y23" s="318"/>
      <c r="Z23" s="318"/>
      <c r="AA23" s="320"/>
      <c r="AB23" s="302"/>
      <c r="AC23" s="302"/>
      <c r="AD23" s="302"/>
      <c r="AE23" s="302"/>
      <c r="AF23" s="302"/>
      <c r="AG23" s="302"/>
      <c r="AH23" s="306"/>
      <c r="AI23" s="302"/>
      <c r="AJ23" s="8"/>
      <c r="AK23" s="235">
        <f t="shared" si="1"/>
        <v>0</v>
      </c>
      <c r="AL23" s="235">
        <f t="shared" si="1"/>
        <v>0</v>
      </c>
      <c r="AM23" s="235">
        <f t="shared" si="2"/>
        <v>0</v>
      </c>
    </row>
    <row r="24" spans="1:39" ht="18.600000000000001" customHeight="1" thickBot="1" x14ac:dyDescent="0.3">
      <c r="A24" s="208" t="s">
        <v>111</v>
      </c>
      <c r="B24" s="9" t="s">
        <v>112</v>
      </c>
      <c r="C24" s="222" t="s">
        <v>55</v>
      </c>
      <c r="D24" s="6" t="s">
        <v>107</v>
      </c>
      <c r="E24" s="7" t="s">
        <v>57</v>
      </c>
      <c r="F24" s="7" t="s">
        <v>43</v>
      </c>
      <c r="G24" s="7" t="s">
        <v>85</v>
      </c>
      <c r="H24" s="7" t="s">
        <v>45</v>
      </c>
      <c r="I24" s="7" t="s">
        <v>45</v>
      </c>
      <c r="J24" s="7" t="s">
        <v>45</v>
      </c>
      <c r="K24" s="211" t="s">
        <v>76</v>
      </c>
      <c r="L24" s="211" t="s">
        <v>81</v>
      </c>
      <c r="M24" s="211" t="s">
        <v>76</v>
      </c>
      <c r="N24" s="7" t="s">
        <v>45</v>
      </c>
      <c r="O24" s="211" t="s">
        <v>82</v>
      </c>
      <c r="P24" s="7" t="s">
        <v>45</v>
      </c>
      <c r="Q24" s="211" t="s">
        <v>71</v>
      </c>
      <c r="R24" s="7" t="s">
        <v>45</v>
      </c>
      <c r="S24" s="211" t="s">
        <v>113</v>
      </c>
      <c r="T24" s="211" t="s">
        <v>113</v>
      </c>
      <c r="U24" s="7" t="s">
        <v>46</v>
      </c>
      <c r="V24" s="210">
        <f t="shared" si="0"/>
        <v>5475</v>
      </c>
      <c r="W24" s="19">
        <v>5475</v>
      </c>
      <c r="X24" s="24"/>
      <c r="Y24" s="19">
        <v>4354.2</v>
      </c>
      <c r="Z24" s="19">
        <v>4354.2</v>
      </c>
      <c r="AA24" s="24"/>
      <c r="AB24" s="7" t="s">
        <v>45</v>
      </c>
      <c r="AC24" s="7" t="s">
        <v>45</v>
      </c>
      <c r="AD24" s="7" t="s">
        <v>45</v>
      </c>
      <c r="AE24" s="7" t="s">
        <v>45</v>
      </c>
      <c r="AF24" s="7" t="s">
        <v>45</v>
      </c>
      <c r="AG24" s="7" t="s">
        <v>45</v>
      </c>
      <c r="AH24" s="6"/>
      <c r="AI24" s="7" t="s">
        <v>47</v>
      </c>
      <c r="AJ24" s="8"/>
      <c r="AK24" s="235">
        <f t="shared" si="1"/>
        <v>1120.8000000000002</v>
      </c>
      <c r="AL24" s="235">
        <f t="shared" si="1"/>
        <v>0</v>
      </c>
      <c r="AM24" s="235">
        <f t="shared" si="2"/>
        <v>1120.8000000000002</v>
      </c>
    </row>
    <row r="25" spans="1:39" ht="18.600000000000001" customHeight="1" thickBot="1" x14ac:dyDescent="0.3">
      <c r="A25" s="208" t="s">
        <v>114</v>
      </c>
      <c r="B25" s="9" t="s">
        <v>115</v>
      </c>
      <c r="C25" s="222" t="s">
        <v>55</v>
      </c>
      <c r="D25" s="6" t="s">
        <v>95</v>
      </c>
      <c r="E25" s="7" t="s">
        <v>57</v>
      </c>
      <c r="F25" s="7" t="s">
        <v>43</v>
      </c>
      <c r="G25" s="7" t="s">
        <v>85</v>
      </c>
      <c r="H25" s="7" t="s">
        <v>45</v>
      </c>
      <c r="I25" s="209">
        <v>45261</v>
      </c>
      <c r="J25" s="7" t="s">
        <v>45</v>
      </c>
      <c r="K25" s="211" t="s">
        <v>76</v>
      </c>
      <c r="L25" s="211" t="s">
        <v>81</v>
      </c>
      <c r="M25" s="211" t="s">
        <v>76</v>
      </c>
      <c r="N25" s="7" t="s">
        <v>45</v>
      </c>
      <c r="O25" s="211" t="s">
        <v>82</v>
      </c>
      <c r="P25" s="7" t="s">
        <v>45</v>
      </c>
      <c r="Q25" s="209">
        <v>45201</v>
      </c>
      <c r="R25" s="7" t="s">
        <v>45</v>
      </c>
      <c r="S25" s="209">
        <v>45201</v>
      </c>
      <c r="T25" s="209">
        <v>45201</v>
      </c>
      <c r="U25" s="7" t="s">
        <v>46</v>
      </c>
      <c r="V25" s="210">
        <f t="shared" si="0"/>
        <v>2750</v>
      </c>
      <c r="W25" s="19">
        <v>2750</v>
      </c>
      <c r="X25" s="24"/>
      <c r="Y25" s="19">
        <v>1700</v>
      </c>
      <c r="Z25" s="19">
        <v>1700</v>
      </c>
      <c r="AA25" s="24"/>
      <c r="AB25" s="7" t="s">
        <v>45</v>
      </c>
      <c r="AC25" s="7" t="s">
        <v>45</v>
      </c>
      <c r="AD25" s="7" t="s">
        <v>45</v>
      </c>
      <c r="AE25" s="7" t="s">
        <v>45</v>
      </c>
      <c r="AF25" s="7" t="s">
        <v>45</v>
      </c>
      <c r="AG25" s="7" t="s">
        <v>45</v>
      </c>
      <c r="AH25" s="6"/>
      <c r="AI25" s="7" t="s">
        <v>47</v>
      </c>
      <c r="AJ25" s="8"/>
      <c r="AK25" s="235">
        <f t="shared" si="1"/>
        <v>1050</v>
      </c>
      <c r="AL25" s="235">
        <f t="shared" si="1"/>
        <v>0</v>
      </c>
      <c r="AM25" s="235">
        <f t="shared" si="2"/>
        <v>1050</v>
      </c>
    </row>
    <row r="26" spans="1:39" ht="18.600000000000001" customHeight="1" thickBot="1" x14ac:dyDescent="0.3">
      <c r="A26" s="208" t="s">
        <v>116</v>
      </c>
      <c r="B26" s="6" t="s">
        <v>117</v>
      </c>
      <c r="C26" s="222" t="s">
        <v>118</v>
      </c>
      <c r="D26" s="6" t="s">
        <v>119</v>
      </c>
      <c r="E26" s="7" t="s">
        <v>80</v>
      </c>
      <c r="F26" s="7" t="s">
        <v>43</v>
      </c>
      <c r="G26" s="7" t="s">
        <v>51</v>
      </c>
      <c r="H26" s="7" t="s">
        <v>45</v>
      </c>
      <c r="I26" s="7" t="s">
        <v>45</v>
      </c>
      <c r="J26" s="7" t="s">
        <v>45</v>
      </c>
      <c r="K26" s="211" t="s">
        <v>120</v>
      </c>
      <c r="L26" s="211" t="s">
        <v>121</v>
      </c>
      <c r="M26" s="211" t="s">
        <v>120</v>
      </c>
      <c r="N26" s="7" t="s">
        <v>45</v>
      </c>
      <c r="O26" s="211" t="s">
        <v>120</v>
      </c>
      <c r="P26" s="7" t="s">
        <v>45</v>
      </c>
      <c r="Q26" s="211" t="s">
        <v>71</v>
      </c>
      <c r="R26" s="7" t="s">
        <v>45</v>
      </c>
      <c r="S26" s="211" t="s">
        <v>122</v>
      </c>
      <c r="T26" s="211" t="s">
        <v>122</v>
      </c>
      <c r="U26" s="7" t="s">
        <v>46</v>
      </c>
      <c r="V26" s="210">
        <f t="shared" si="0"/>
        <v>33350</v>
      </c>
      <c r="W26" s="19">
        <v>33350</v>
      </c>
      <c r="X26" s="24"/>
      <c r="Y26" s="19">
        <v>21750</v>
      </c>
      <c r="Z26" s="19">
        <v>21750</v>
      </c>
      <c r="AA26" s="24"/>
      <c r="AB26" s="7" t="s">
        <v>45</v>
      </c>
      <c r="AC26" s="7" t="s">
        <v>45</v>
      </c>
      <c r="AD26" s="7" t="s">
        <v>45</v>
      </c>
      <c r="AE26" s="7" t="s">
        <v>45</v>
      </c>
      <c r="AF26" s="7" t="s">
        <v>45</v>
      </c>
      <c r="AG26" s="7" t="s">
        <v>45</v>
      </c>
      <c r="AH26" s="6"/>
      <c r="AI26" s="7" t="s">
        <v>47</v>
      </c>
      <c r="AJ26" s="8"/>
      <c r="AK26" s="235">
        <f t="shared" si="1"/>
        <v>11600</v>
      </c>
      <c r="AL26" s="235">
        <f t="shared" si="1"/>
        <v>0</v>
      </c>
      <c r="AM26" s="235">
        <f t="shared" si="2"/>
        <v>11600</v>
      </c>
    </row>
    <row r="27" spans="1:39" ht="18.600000000000001" customHeight="1" thickBot="1" x14ac:dyDescent="0.3">
      <c r="A27" s="208" t="s">
        <v>123</v>
      </c>
      <c r="B27" s="6" t="s">
        <v>65</v>
      </c>
      <c r="C27" s="222" t="s">
        <v>66</v>
      </c>
      <c r="D27" s="6" t="s">
        <v>124</v>
      </c>
      <c r="E27" s="7" t="s">
        <v>68</v>
      </c>
      <c r="F27" s="7" t="s">
        <v>43</v>
      </c>
      <c r="G27" s="7" t="s">
        <v>51</v>
      </c>
      <c r="H27" s="7" t="s">
        <v>45</v>
      </c>
      <c r="I27" s="7" t="s">
        <v>45</v>
      </c>
      <c r="J27" s="7" t="s">
        <v>45</v>
      </c>
      <c r="K27" s="211" t="s">
        <v>125</v>
      </c>
      <c r="L27" s="211" t="s">
        <v>126</v>
      </c>
      <c r="M27" s="211" t="s">
        <v>125</v>
      </c>
      <c r="N27" s="7" t="s">
        <v>45</v>
      </c>
      <c r="O27" s="211" t="s">
        <v>125</v>
      </c>
      <c r="P27" s="7" t="s">
        <v>45</v>
      </c>
      <c r="Q27" s="211" t="s">
        <v>86</v>
      </c>
      <c r="R27" s="7" t="s">
        <v>45</v>
      </c>
      <c r="S27" s="211" t="s">
        <v>127</v>
      </c>
      <c r="T27" s="211" t="s">
        <v>127</v>
      </c>
      <c r="U27" s="7" t="s">
        <v>46</v>
      </c>
      <c r="V27" s="210">
        <f t="shared" si="0"/>
        <v>35000</v>
      </c>
      <c r="W27" s="19">
        <v>35000</v>
      </c>
      <c r="X27" s="24"/>
      <c r="Y27" s="19">
        <v>32500</v>
      </c>
      <c r="Z27" s="19">
        <v>32500</v>
      </c>
      <c r="AA27" s="24"/>
      <c r="AB27" s="7" t="s">
        <v>45</v>
      </c>
      <c r="AC27" s="7" t="s">
        <v>45</v>
      </c>
      <c r="AD27" s="7" t="s">
        <v>45</v>
      </c>
      <c r="AE27" s="7" t="s">
        <v>45</v>
      </c>
      <c r="AF27" s="7" t="s">
        <v>45</v>
      </c>
      <c r="AG27" s="7" t="s">
        <v>45</v>
      </c>
      <c r="AH27" s="6"/>
      <c r="AI27" s="7" t="s">
        <v>47</v>
      </c>
      <c r="AJ27" s="8"/>
      <c r="AK27" s="235">
        <f t="shared" si="1"/>
        <v>2500</v>
      </c>
      <c r="AL27" s="235">
        <f t="shared" si="1"/>
        <v>0</v>
      </c>
      <c r="AM27" s="235">
        <f t="shared" si="2"/>
        <v>2500</v>
      </c>
    </row>
    <row r="28" spans="1:39" ht="18.600000000000001" customHeight="1" thickBot="1" x14ac:dyDescent="0.3">
      <c r="A28" s="208" t="s">
        <v>128</v>
      </c>
      <c r="B28" s="6" t="s">
        <v>65</v>
      </c>
      <c r="C28" s="222" t="s">
        <v>66</v>
      </c>
      <c r="D28" s="6" t="s">
        <v>129</v>
      </c>
      <c r="E28" s="7" t="s">
        <v>68</v>
      </c>
      <c r="F28" s="7" t="s">
        <v>43</v>
      </c>
      <c r="G28" s="7" t="s">
        <v>51</v>
      </c>
      <c r="H28" s="7" t="s">
        <v>45</v>
      </c>
      <c r="I28" s="7" t="s">
        <v>45</v>
      </c>
      <c r="J28" s="7" t="s">
        <v>45</v>
      </c>
      <c r="K28" s="211" t="s">
        <v>125</v>
      </c>
      <c r="L28" s="211" t="s">
        <v>125</v>
      </c>
      <c r="M28" s="211" t="s">
        <v>125</v>
      </c>
      <c r="N28" s="7" t="s">
        <v>45</v>
      </c>
      <c r="O28" s="211" t="s">
        <v>125</v>
      </c>
      <c r="P28" s="7" t="s">
        <v>45</v>
      </c>
      <c r="Q28" s="211" t="s">
        <v>86</v>
      </c>
      <c r="R28" s="7" t="s">
        <v>45</v>
      </c>
      <c r="S28" s="211" t="s">
        <v>127</v>
      </c>
      <c r="T28" s="211" t="s">
        <v>127</v>
      </c>
      <c r="U28" s="7" t="s">
        <v>46</v>
      </c>
      <c r="V28" s="210">
        <f t="shared" si="0"/>
        <v>14000</v>
      </c>
      <c r="W28" s="19">
        <v>14000</v>
      </c>
      <c r="X28" s="24"/>
      <c r="Y28" s="19">
        <v>13000</v>
      </c>
      <c r="Z28" s="19">
        <v>13000</v>
      </c>
      <c r="AA28" s="24"/>
      <c r="AB28" s="7" t="s">
        <v>45</v>
      </c>
      <c r="AC28" s="7" t="s">
        <v>45</v>
      </c>
      <c r="AD28" s="7" t="s">
        <v>45</v>
      </c>
      <c r="AE28" s="7" t="s">
        <v>45</v>
      </c>
      <c r="AF28" s="7" t="s">
        <v>45</v>
      </c>
      <c r="AG28" s="7" t="s">
        <v>45</v>
      </c>
      <c r="AH28" s="6"/>
      <c r="AI28" s="7" t="s">
        <v>47</v>
      </c>
      <c r="AJ28" s="8"/>
      <c r="AK28" s="235">
        <f t="shared" si="1"/>
        <v>1000</v>
      </c>
      <c r="AL28" s="235">
        <f t="shared" si="1"/>
        <v>0</v>
      </c>
      <c r="AM28" s="235">
        <f t="shared" si="2"/>
        <v>1000</v>
      </c>
    </row>
    <row r="29" spans="1:39" ht="18.600000000000001" customHeight="1" thickBot="1" x14ac:dyDescent="0.3">
      <c r="A29" s="208" t="s">
        <v>130</v>
      </c>
      <c r="B29" s="6" t="s">
        <v>131</v>
      </c>
      <c r="C29" s="222" t="s">
        <v>74</v>
      </c>
      <c r="D29" s="6" t="s">
        <v>132</v>
      </c>
      <c r="E29" s="7" t="s">
        <v>68</v>
      </c>
      <c r="F29" s="7" t="s">
        <v>43</v>
      </c>
      <c r="G29" s="7" t="s">
        <v>51</v>
      </c>
      <c r="H29" s="7" t="s">
        <v>45</v>
      </c>
      <c r="I29" s="7" t="s">
        <v>45</v>
      </c>
      <c r="J29" s="7" t="s">
        <v>45</v>
      </c>
      <c r="K29" s="211" t="s">
        <v>86</v>
      </c>
      <c r="L29" s="211" t="s">
        <v>86</v>
      </c>
      <c r="M29" s="211" t="s">
        <v>86</v>
      </c>
      <c r="N29" s="7" t="s">
        <v>45</v>
      </c>
      <c r="O29" s="211" t="s">
        <v>86</v>
      </c>
      <c r="P29" s="7" t="s">
        <v>45</v>
      </c>
      <c r="Q29" s="211" t="s">
        <v>86</v>
      </c>
      <c r="R29" s="7" t="s">
        <v>45</v>
      </c>
      <c r="S29" s="211" t="s">
        <v>71</v>
      </c>
      <c r="T29" s="211" t="s">
        <v>71</v>
      </c>
      <c r="U29" s="7" t="s">
        <v>46</v>
      </c>
      <c r="V29" s="210">
        <f t="shared" si="0"/>
        <v>23000</v>
      </c>
      <c r="W29" s="19">
        <v>23000</v>
      </c>
      <c r="X29" s="24"/>
      <c r="Y29" s="19">
        <v>18000</v>
      </c>
      <c r="Z29" s="19">
        <v>18000</v>
      </c>
      <c r="AA29" s="24"/>
      <c r="AB29" s="7" t="s">
        <v>45</v>
      </c>
      <c r="AC29" s="7" t="s">
        <v>45</v>
      </c>
      <c r="AD29" s="7" t="s">
        <v>45</v>
      </c>
      <c r="AE29" s="7" t="s">
        <v>45</v>
      </c>
      <c r="AF29" s="7" t="s">
        <v>45</v>
      </c>
      <c r="AG29" s="7" t="s">
        <v>45</v>
      </c>
      <c r="AH29" s="6"/>
      <c r="AI29" s="7" t="s">
        <v>47</v>
      </c>
      <c r="AJ29" s="8"/>
      <c r="AK29" s="235">
        <f t="shared" si="1"/>
        <v>5000</v>
      </c>
      <c r="AL29" s="235">
        <f t="shared" si="1"/>
        <v>0</v>
      </c>
      <c r="AM29" s="235">
        <f t="shared" si="2"/>
        <v>5000</v>
      </c>
    </row>
    <row r="30" spans="1:39" ht="18.600000000000001" customHeight="1" thickBot="1" x14ac:dyDescent="0.3">
      <c r="A30" s="208" t="s">
        <v>133</v>
      </c>
      <c r="B30" s="6" t="s">
        <v>134</v>
      </c>
      <c r="C30" s="222" t="s">
        <v>55</v>
      </c>
      <c r="D30" s="6" t="s">
        <v>135</v>
      </c>
      <c r="E30" s="7" t="s">
        <v>42</v>
      </c>
      <c r="F30" s="7" t="s">
        <v>43</v>
      </c>
      <c r="G30" s="7" t="s">
        <v>51</v>
      </c>
      <c r="H30" s="7" t="s">
        <v>45</v>
      </c>
      <c r="I30" s="7" t="s">
        <v>45</v>
      </c>
      <c r="J30" s="7" t="s">
        <v>45</v>
      </c>
      <c r="K30" s="211" t="s">
        <v>86</v>
      </c>
      <c r="L30" s="211" t="s">
        <v>136</v>
      </c>
      <c r="M30" s="211" t="s">
        <v>86</v>
      </c>
      <c r="N30" s="7" t="s">
        <v>45</v>
      </c>
      <c r="O30" s="211" t="s">
        <v>86</v>
      </c>
      <c r="P30" s="7" t="s">
        <v>45</v>
      </c>
      <c r="Q30" s="211" t="s">
        <v>87</v>
      </c>
      <c r="R30" s="7" t="s">
        <v>45</v>
      </c>
      <c r="S30" s="211" t="s">
        <v>137</v>
      </c>
      <c r="T30" s="211" t="s">
        <v>137</v>
      </c>
      <c r="U30" s="7" t="s">
        <v>46</v>
      </c>
      <c r="V30" s="210">
        <f t="shared" si="0"/>
        <v>27031.75</v>
      </c>
      <c r="W30" s="19">
        <v>27031.75</v>
      </c>
      <c r="X30" s="24"/>
      <c r="Y30" s="19">
        <v>26493.5</v>
      </c>
      <c r="Z30" s="19">
        <v>26493.5</v>
      </c>
      <c r="AA30" s="24"/>
      <c r="AB30" s="7" t="s">
        <v>45</v>
      </c>
      <c r="AC30" s="7" t="s">
        <v>45</v>
      </c>
      <c r="AD30" s="7" t="s">
        <v>45</v>
      </c>
      <c r="AE30" s="7" t="s">
        <v>45</v>
      </c>
      <c r="AF30" s="7" t="s">
        <v>45</v>
      </c>
      <c r="AG30" s="7" t="s">
        <v>45</v>
      </c>
      <c r="AH30" s="6"/>
      <c r="AI30" s="7" t="s">
        <v>47</v>
      </c>
      <c r="AJ30" s="8"/>
      <c r="AK30" s="235">
        <f t="shared" si="1"/>
        <v>538.25</v>
      </c>
      <c r="AL30" s="235">
        <f t="shared" si="1"/>
        <v>0</v>
      </c>
      <c r="AM30" s="235">
        <f t="shared" si="2"/>
        <v>538.25</v>
      </c>
    </row>
    <row r="31" spans="1:39" ht="18.600000000000001" customHeight="1" thickBot="1" x14ac:dyDescent="0.3">
      <c r="A31" s="208" t="s">
        <v>138</v>
      </c>
      <c r="B31" s="6" t="s">
        <v>139</v>
      </c>
      <c r="C31" s="222" t="s">
        <v>55</v>
      </c>
      <c r="D31" s="6" t="s">
        <v>140</v>
      </c>
      <c r="E31" s="7" t="s">
        <v>141</v>
      </c>
      <c r="F31" s="7" t="s">
        <v>43</v>
      </c>
      <c r="G31" s="7" t="s">
        <v>51</v>
      </c>
      <c r="H31" s="7" t="s">
        <v>45</v>
      </c>
      <c r="I31" s="7" t="s">
        <v>45</v>
      </c>
      <c r="J31" s="7" t="s">
        <v>45</v>
      </c>
      <c r="K31" s="211" t="s">
        <v>102</v>
      </c>
      <c r="L31" s="211" t="s">
        <v>102</v>
      </c>
      <c r="M31" s="211" t="s">
        <v>102</v>
      </c>
      <c r="N31" s="7" t="s">
        <v>45</v>
      </c>
      <c r="O31" s="211" t="s">
        <v>102</v>
      </c>
      <c r="P31" s="7" t="s">
        <v>45</v>
      </c>
      <c r="Q31" s="209">
        <v>44928</v>
      </c>
      <c r="R31" s="7" t="s">
        <v>45</v>
      </c>
      <c r="S31" s="209">
        <v>45171</v>
      </c>
      <c r="T31" s="209">
        <v>45171</v>
      </c>
      <c r="U31" s="7" t="s">
        <v>46</v>
      </c>
      <c r="V31" s="210">
        <f t="shared" si="0"/>
        <v>23700</v>
      </c>
      <c r="W31" s="19">
        <v>23700</v>
      </c>
      <c r="X31" s="24"/>
      <c r="Y31" s="19">
        <v>23550</v>
      </c>
      <c r="Z31" s="19">
        <v>23550</v>
      </c>
      <c r="AA31" s="24"/>
      <c r="AB31" s="7" t="s">
        <v>45</v>
      </c>
      <c r="AC31" s="7" t="s">
        <v>45</v>
      </c>
      <c r="AD31" s="7" t="s">
        <v>45</v>
      </c>
      <c r="AE31" s="7" t="s">
        <v>45</v>
      </c>
      <c r="AF31" s="7" t="s">
        <v>45</v>
      </c>
      <c r="AG31" s="7" t="s">
        <v>45</v>
      </c>
      <c r="AH31" s="6"/>
      <c r="AI31" s="7" t="s">
        <v>47</v>
      </c>
      <c r="AJ31" s="8"/>
      <c r="AK31" s="235">
        <f t="shared" si="1"/>
        <v>150</v>
      </c>
      <c r="AL31" s="235">
        <f t="shared" si="1"/>
        <v>0</v>
      </c>
      <c r="AM31" s="235">
        <f t="shared" si="2"/>
        <v>150</v>
      </c>
    </row>
    <row r="32" spans="1:39" ht="18.600000000000001" customHeight="1" thickBot="1" x14ac:dyDescent="0.3">
      <c r="A32" s="208" t="s">
        <v>142</v>
      </c>
      <c r="B32" s="6" t="s">
        <v>143</v>
      </c>
      <c r="C32" s="222" t="s">
        <v>144</v>
      </c>
      <c r="D32" s="6" t="s">
        <v>145</v>
      </c>
      <c r="E32" s="7" t="s">
        <v>146</v>
      </c>
      <c r="F32" s="7" t="s">
        <v>43</v>
      </c>
      <c r="G32" s="7" t="s">
        <v>51</v>
      </c>
      <c r="H32" s="7" t="s">
        <v>45</v>
      </c>
      <c r="I32" s="7" t="s">
        <v>45</v>
      </c>
      <c r="J32" s="7" t="s">
        <v>45</v>
      </c>
      <c r="K32" s="211" t="s">
        <v>102</v>
      </c>
      <c r="L32" s="211" t="s">
        <v>102</v>
      </c>
      <c r="M32" s="211" t="s">
        <v>102</v>
      </c>
      <c r="N32" s="7" t="s">
        <v>45</v>
      </c>
      <c r="O32" s="211" t="s">
        <v>87</v>
      </c>
      <c r="P32" s="7" t="s">
        <v>45</v>
      </c>
      <c r="Q32" s="209">
        <v>44928</v>
      </c>
      <c r="R32" s="7" t="s">
        <v>45</v>
      </c>
      <c r="S32" s="209">
        <v>44987</v>
      </c>
      <c r="T32" s="209">
        <v>44987</v>
      </c>
      <c r="U32" s="7" t="s">
        <v>46</v>
      </c>
      <c r="V32" s="210">
        <f t="shared" si="0"/>
        <v>39000</v>
      </c>
      <c r="W32" s="19">
        <v>39000</v>
      </c>
      <c r="X32" s="24"/>
      <c r="Y32" s="19">
        <v>39000</v>
      </c>
      <c r="Z32" s="19">
        <v>39000</v>
      </c>
      <c r="AA32" s="24"/>
      <c r="AB32" s="7" t="s">
        <v>45</v>
      </c>
      <c r="AC32" s="7" t="s">
        <v>45</v>
      </c>
      <c r="AD32" s="7" t="s">
        <v>45</v>
      </c>
      <c r="AE32" s="7" t="s">
        <v>45</v>
      </c>
      <c r="AF32" s="7" t="s">
        <v>45</v>
      </c>
      <c r="AG32" s="7" t="s">
        <v>45</v>
      </c>
      <c r="AH32" s="6"/>
      <c r="AI32" s="7" t="s">
        <v>47</v>
      </c>
      <c r="AJ32" s="8"/>
      <c r="AK32" s="235">
        <f t="shared" si="1"/>
        <v>0</v>
      </c>
      <c r="AL32" s="235">
        <f t="shared" si="1"/>
        <v>0</v>
      </c>
      <c r="AM32" s="235">
        <f t="shared" si="2"/>
        <v>0</v>
      </c>
    </row>
    <row r="33" spans="1:39" ht="18.600000000000001" customHeight="1" thickBot="1" x14ac:dyDescent="0.3">
      <c r="A33" s="196"/>
      <c r="B33" s="197"/>
      <c r="C33" s="296">
        <v>44958</v>
      </c>
      <c r="D33" s="297"/>
      <c r="E33" s="197"/>
      <c r="F33" s="197"/>
      <c r="G33" s="197"/>
      <c r="H33" s="197"/>
      <c r="I33" s="197"/>
      <c r="J33" s="197"/>
      <c r="K33" s="197"/>
      <c r="L33" s="197"/>
      <c r="M33" s="197"/>
      <c r="N33" s="197"/>
      <c r="O33" s="197"/>
      <c r="P33" s="197"/>
      <c r="Q33" s="197"/>
      <c r="R33" s="197"/>
      <c r="S33" s="197"/>
      <c r="T33" s="197"/>
      <c r="U33" s="197"/>
      <c r="V33" s="12">
        <v>0</v>
      </c>
      <c r="W33" s="198"/>
      <c r="X33" s="198"/>
      <c r="Y33" s="198"/>
      <c r="Z33" s="198"/>
      <c r="AA33" s="198"/>
      <c r="AB33" s="197"/>
      <c r="AC33" s="197"/>
      <c r="AD33" s="197"/>
      <c r="AE33" s="197"/>
      <c r="AF33" s="197"/>
      <c r="AG33" s="197"/>
      <c r="AH33" s="197"/>
      <c r="AI33" s="197"/>
      <c r="AJ33" s="199"/>
      <c r="AK33" s="235">
        <f t="shared" si="1"/>
        <v>0</v>
      </c>
      <c r="AL33" s="235">
        <f t="shared" si="1"/>
        <v>0</v>
      </c>
      <c r="AM33" s="235">
        <f t="shared" si="2"/>
        <v>0</v>
      </c>
    </row>
    <row r="34" spans="1:39" ht="18.600000000000001" customHeight="1" thickBot="1" x14ac:dyDescent="0.3">
      <c r="A34" s="208" t="s">
        <v>147</v>
      </c>
      <c r="B34" s="6" t="s">
        <v>94</v>
      </c>
      <c r="C34" s="222" t="s">
        <v>148</v>
      </c>
      <c r="D34" s="6" t="s">
        <v>149</v>
      </c>
      <c r="E34" s="7" t="s">
        <v>80</v>
      </c>
      <c r="F34" s="7" t="s">
        <v>43</v>
      </c>
      <c r="G34" s="7" t="s">
        <v>51</v>
      </c>
      <c r="H34" s="7" t="s">
        <v>45</v>
      </c>
      <c r="I34" s="7" t="s">
        <v>45</v>
      </c>
      <c r="J34" s="7" t="s">
        <v>45</v>
      </c>
      <c r="K34" s="209">
        <v>44987</v>
      </c>
      <c r="L34" s="209">
        <v>44987</v>
      </c>
      <c r="M34" s="209">
        <v>44987</v>
      </c>
      <c r="N34" s="7" t="s">
        <v>45</v>
      </c>
      <c r="O34" s="209">
        <v>45079</v>
      </c>
      <c r="P34" s="7" t="s">
        <v>45</v>
      </c>
      <c r="Q34" s="209">
        <v>45109</v>
      </c>
      <c r="R34" s="7" t="s">
        <v>45</v>
      </c>
      <c r="S34" s="211" t="s">
        <v>96</v>
      </c>
      <c r="T34" s="211" t="s">
        <v>96</v>
      </c>
      <c r="U34" s="7" t="s">
        <v>46</v>
      </c>
      <c r="V34" s="210">
        <f t="shared" ref="V34:V56" si="3">SUM(W34+X34)</f>
        <v>1800</v>
      </c>
      <c r="W34" s="19">
        <v>1800</v>
      </c>
      <c r="X34" s="24"/>
      <c r="Y34" s="19">
        <v>900</v>
      </c>
      <c r="Z34" s="19">
        <v>900</v>
      </c>
      <c r="AA34" s="24"/>
      <c r="AB34" s="7" t="s">
        <v>45</v>
      </c>
      <c r="AC34" s="7" t="s">
        <v>45</v>
      </c>
      <c r="AD34" s="7" t="s">
        <v>45</v>
      </c>
      <c r="AE34" s="7" t="s">
        <v>45</v>
      </c>
      <c r="AF34" s="7" t="s">
        <v>45</v>
      </c>
      <c r="AG34" s="7" t="s">
        <v>45</v>
      </c>
      <c r="AH34" s="6"/>
      <c r="AI34" s="7" t="s">
        <v>47</v>
      </c>
      <c r="AJ34" s="8"/>
      <c r="AK34" s="235">
        <f t="shared" si="1"/>
        <v>900</v>
      </c>
      <c r="AL34" s="235">
        <f t="shared" si="1"/>
        <v>0</v>
      </c>
      <c r="AM34" s="235">
        <f t="shared" si="2"/>
        <v>900</v>
      </c>
    </row>
    <row r="35" spans="1:39" ht="18.600000000000001" customHeight="1" thickBot="1" x14ac:dyDescent="0.3">
      <c r="A35" s="208" t="s">
        <v>150</v>
      </c>
      <c r="B35" s="6" t="s">
        <v>60</v>
      </c>
      <c r="C35" s="222" t="s">
        <v>61</v>
      </c>
      <c r="D35" s="6" t="s">
        <v>151</v>
      </c>
      <c r="E35" s="7" t="s">
        <v>57</v>
      </c>
      <c r="F35" s="7" t="s">
        <v>43</v>
      </c>
      <c r="G35" s="7" t="s">
        <v>51</v>
      </c>
      <c r="H35" s="7" t="s">
        <v>45</v>
      </c>
      <c r="I35" s="7" t="s">
        <v>45</v>
      </c>
      <c r="J35" s="7" t="s">
        <v>45</v>
      </c>
      <c r="K35" s="209">
        <v>44987</v>
      </c>
      <c r="L35" s="209">
        <v>44987</v>
      </c>
      <c r="M35" s="209">
        <v>44987</v>
      </c>
      <c r="N35" s="7" t="s">
        <v>45</v>
      </c>
      <c r="O35" s="209">
        <v>45079</v>
      </c>
      <c r="P35" s="7" t="s">
        <v>45</v>
      </c>
      <c r="Q35" s="209">
        <v>45109</v>
      </c>
      <c r="R35" s="7" t="s">
        <v>45</v>
      </c>
      <c r="S35" s="211" t="s">
        <v>92</v>
      </c>
      <c r="T35" s="211" t="s">
        <v>92</v>
      </c>
      <c r="U35" s="7" t="s">
        <v>46</v>
      </c>
      <c r="V35" s="210">
        <f t="shared" si="3"/>
        <v>1850</v>
      </c>
      <c r="W35" s="19">
        <v>1850</v>
      </c>
      <c r="X35" s="24"/>
      <c r="Y35" s="19">
        <v>1654</v>
      </c>
      <c r="Z35" s="19">
        <v>1654</v>
      </c>
      <c r="AA35" s="24"/>
      <c r="AB35" s="7" t="s">
        <v>45</v>
      </c>
      <c r="AC35" s="7" t="s">
        <v>45</v>
      </c>
      <c r="AD35" s="7" t="s">
        <v>45</v>
      </c>
      <c r="AE35" s="7" t="s">
        <v>45</v>
      </c>
      <c r="AF35" s="7" t="s">
        <v>45</v>
      </c>
      <c r="AG35" s="7" t="s">
        <v>45</v>
      </c>
      <c r="AH35" s="6"/>
      <c r="AI35" s="7" t="s">
        <v>47</v>
      </c>
      <c r="AJ35" s="8"/>
      <c r="AK35" s="235">
        <f t="shared" si="1"/>
        <v>196</v>
      </c>
      <c r="AL35" s="235">
        <f t="shared" si="1"/>
        <v>0</v>
      </c>
      <c r="AM35" s="235">
        <f t="shared" si="2"/>
        <v>196</v>
      </c>
    </row>
    <row r="36" spans="1:39" ht="18.600000000000001" customHeight="1" thickBot="1" x14ac:dyDescent="0.3">
      <c r="A36" s="208" t="s">
        <v>152</v>
      </c>
      <c r="B36" s="6" t="s">
        <v>153</v>
      </c>
      <c r="C36" s="222" t="s">
        <v>148</v>
      </c>
      <c r="D36" s="6" t="s">
        <v>154</v>
      </c>
      <c r="E36" s="7" t="s">
        <v>80</v>
      </c>
      <c r="F36" s="7" t="s">
        <v>43</v>
      </c>
      <c r="G36" s="7" t="s">
        <v>51</v>
      </c>
      <c r="H36" s="7" t="s">
        <v>45</v>
      </c>
      <c r="I36" s="7" t="s">
        <v>45</v>
      </c>
      <c r="J36" s="7" t="s">
        <v>45</v>
      </c>
      <c r="K36" s="209">
        <v>45109</v>
      </c>
      <c r="L36" s="211" t="s">
        <v>155</v>
      </c>
      <c r="M36" s="209">
        <v>45109</v>
      </c>
      <c r="N36" s="7" t="s">
        <v>45</v>
      </c>
      <c r="O36" s="209">
        <v>45109</v>
      </c>
      <c r="P36" s="7" t="s">
        <v>45</v>
      </c>
      <c r="Q36" s="209">
        <v>45201</v>
      </c>
      <c r="R36" s="7" t="s">
        <v>45</v>
      </c>
      <c r="S36" s="211" t="s">
        <v>109</v>
      </c>
      <c r="T36" s="211" t="s">
        <v>109</v>
      </c>
      <c r="U36" s="7" t="s">
        <v>46</v>
      </c>
      <c r="V36" s="210">
        <f t="shared" si="3"/>
        <v>27000</v>
      </c>
      <c r="W36" s="19">
        <v>27000</v>
      </c>
      <c r="X36" s="24"/>
      <c r="Y36" s="19">
        <v>26340</v>
      </c>
      <c r="Z36" s="19">
        <v>26340</v>
      </c>
      <c r="AA36" s="24"/>
      <c r="AB36" s="7" t="s">
        <v>45</v>
      </c>
      <c r="AC36" s="7" t="s">
        <v>45</v>
      </c>
      <c r="AD36" s="7" t="s">
        <v>45</v>
      </c>
      <c r="AE36" s="7" t="s">
        <v>45</v>
      </c>
      <c r="AF36" s="7" t="s">
        <v>45</v>
      </c>
      <c r="AG36" s="7" t="s">
        <v>45</v>
      </c>
      <c r="AH36" s="6"/>
      <c r="AI36" s="7" t="s">
        <v>47</v>
      </c>
      <c r="AJ36" s="8"/>
      <c r="AK36" s="235">
        <f t="shared" si="1"/>
        <v>660</v>
      </c>
      <c r="AL36" s="235">
        <f t="shared" si="1"/>
        <v>0</v>
      </c>
      <c r="AM36" s="235">
        <f t="shared" si="2"/>
        <v>660</v>
      </c>
    </row>
    <row r="37" spans="1:39" ht="18.600000000000001" customHeight="1" thickBot="1" x14ac:dyDescent="0.3">
      <c r="A37" s="208" t="s">
        <v>156</v>
      </c>
      <c r="B37" s="6" t="s">
        <v>157</v>
      </c>
      <c r="C37" s="222" t="s">
        <v>158</v>
      </c>
      <c r="D37" s="6" t="s">
        <v>159</v>
      </c>
      <c r="E37" s="7" t="s">
        <v>57</v>
      </c>
      <c r="F37" s="7" t="s">
        <v>43</v>
      </c>
      <c r="G37" s="7" t="s">
        <v>51</v>
      </c>
      <c r="H37" s="7" t="s">
        <v>45</v>
      </c>
      <c r="I37" s="7" t="s">
        <v>45</v>
      </c>
      <c r="J37" s="7" t="s">
        <v>45</v>
      </c>
      <c r="K37" s="209">
        <v>45140</v>
      </c>
      <c r="L37" s="209">
        <v>45140</v>
      </c>
      <c r="M37" s="209">
        <v>45140</v>
      </c>
      <c r="N37" s="7" t="s">
        <v>45</v>
      </c>
      <c r="O37" s="209">
        <v>45171</v>
      </c>
      <c r="P37" s="7" t="s">
        <v>45</v>
      </c>
      <c r="Q37" s="209">
        <v>45171</v>
      </c>
      <c r="R37" s="7" t="s">
        <v>45</v>
      </c>
      <c r="S37" s="209">
        <v>45171</v>
      </c>
      <c r="T37" s="209">
        <v>45171</v>
      </c>
      <c r="U37" s="7" t="s">
        <v>46</v>
      </c>
      <c r="V37" s="210">
        <f t="shared" si="3"/>
        <v>5100</v>
      </c>
      <c r="W37" s="19">
        <v>5100</v>
      </c>
      <c r="X37" s="24"/>
      <c r="Y37" s="19">
        <v>5100</v>
      </c>
      <c r="Z37" s="19">
        <v>5100</v>
      </c>
      <c r="AA37" s="24"/>
      <c r="AB37" s="7" t="s">
        <v>45</v>
      </c>
      <c r="AC37" s="7" t="s">
        <v>45</v>
      </c>
      <c r="AD37" s="7" t="s">
        <v>45</v>
      </c>
      <c r="AE37" s="7" t="s">
        <v>45</v>
      </c>
      <c r="AF37" s="7" t="s">
        <v>45</v>
      </c>
      <c r="AG37" s="7" t="s">
        <v>45</v>
      </c>
      <c r="AH37" s="6"/>
      <c r="AI37" s="7" t="s">
        <v>47</v>
      </c>
      <c r="AJ37" s="8"/>
      <c r="AK37" s="235">
        <f t="shared" si="1"/>
        <v>0</v>
      </c>
      <c r="AL37" s="235">
        <f t="shared" si="1"/>
        <v>0</v>
      </c>
      <c r="AM37" s="235">
        <f t="shared" si="2"/>
        <v>0</v>
      </c>
    </row>
    <row r="38" spans="1:39" ht="18.600000000000001" customHeight="1" thickBot="1" x14ac:dyDescent="0.3">
      <c r="A38" s="208" t="s">
        <v>160</v>
      </c>
      <c r="B38" s="6" t="s">
        <v>65</v>
      </c>
      <c r="C38" s="222" t="s">
        <v>66</v>
      </c>
      <c r="D38" s="6" t="s">
        <v>161</v>
      </c>
      <c r="E38" s="7" t="s">
        <v>68</v>
      </c>
      <c r="F38" s="7" t="s">
        <v>43</v>
      </c>
      <c r="G38" s="7" t="s">
        <v>51</v>
      </c>
      <c r="H38" s="7" t="s">
        <v>45</v>
      </c>
      <c r="I38" s="7" t="s">
        <v>45</v>
      </c>
      <c r="J38" s="7" t="s">
        <v>45</v>
      </c>
      <c r="K38" s="209">
        <v>44775</v>
      </c>
      <c r="L38" s="209">
        <v>44775</v>
      </c>
      <c r="M38" s="209">
        <v>44775</v>
      </c>
      <c r="N38" s="7" t="s">
        <v>45</v>
      </c>
      <c r="O38" s="209">
        <v>45171</v>
      </c>
      <c r="P38" s="7" t="s">
        <v>45</v>
      </c>
      <c r="Q38" s="209">
        <v>45171</v>
      </c>
      <c r="R38" s="7" t="s">
        <v>45</v>
      </c>
      <c r="S38" s="209">
        <v>45232</v>
      </c>
      <c r="T38" s="209">
        <v>45232</v>
      </c>
      <c r="U38" s="7" t="s">
        <v>46</v>
      </c>
      <c r="V38" s="210">
        <f t="shared" si="3"/>
        <v>45500</v>
      </c>
      <c r="W38" s="19">
        <v>45500</v>
      </c>
      <c r="X38" s="24"/>
      <c r="Y38" s="19">
        <v>45500</v>
      </c>
      <c r="Z38" s="19">
        <v>45500</v>
      </c>
      <c r="AA38" s="24"/>
      <c r="AB38" s="7" t="s">
        <v>45</v>
      </c>
      <c r="AC38" s="7" t="s">
        <v>45</v>
      </c>
      <c r="AD38" s="7" t="s">
        <v>45</v>
      </c>
      <c r="AE38" s="7" t="s">
        <v>45</v>
      </c>
      <c r="AF38" s="7" t="s">
        <v>45</v>
      </c>
      <c r="AG38" s="7" t="s">
        <v>45</v>
      </c>
      <c r="AH38" s="6"/>
      <c r="AI38" s="7" t="s">
        <v>47</v>
      </c>
      <c r="AJ38" s="8"/>
      <c r="AK38" s="235">
        <f t="shared" si="1"/>
        <v>0</v>
      </c>
      <c r="AL38" s="235">
        <f t="shared" si="1"/>
        <v>0</v>
      </c>
      <c r="AM38" s="235">
        <f t="shared" si="2"/>
        <v>0</v>
      </c>
    </row>
    <row r="39" spans="1:39" ht="18.600000000000001" customHeight="1" thickBot="1" x14ac:dyDescent="0.3">
      <c r="A39" s="208" t="s">
        <v>162</v>
      </c>
      <c r="B39" s="6" t="s">
        <v>143</v>
      </c>
      <c r="C39" s="222" t="s">
        <v>74</v>
      </c>
      <c r="D39" s="6" t="s">
        <v>163</v>
      </c>
      <c r="E39" s="7" t="s">
        <v>68</v>
      </c>
      <c r="F39" s="7" t="s">
        <v>43</v>
      </c>
      <c r="G39" s="7" t="s">
        <v>51</v>
      </c>
      <c r="H39" s="7" t="s">
        <v>45</v>
      </c>
      <c r="I39" s="7" t="s">
        <v>45</v>
      </c>
      <c r="J39" s="7" t="s">
        <v>45</v>
      </c>
      <c r="K39" s="209">
        <v>45171</v>
      </c>
      <c r="L39" s="209">
        <v>45171</v>
      </c>
      <c r="M39" s="209">
        <v>45171</v>
      </c>
      <c r="N39" s="7" t="s">
        <v>45</v>
      </c>
      <c r="O39" s="209">
        <v>45171</v>
      </c>
      <c r="P39" s="7" t="s">
        <v>45</v>
      </c>
      <c r="Q39" s="209">
        <v>45201</v>
      </c>
      <c r="R39" s="7" t="s">
        <v>45</v>
      </c>
      <c r="S39" s="209">
        <v>45201</v>
      </c>
      <c r="T39" s="209">
        <v>45201</v>
      </c>
      <c r="U39" s="7" t="s">
        <v>46</v>
      </c>
      <c r="V39" s="210">
        <f t="shared" si="3"/>
        <v>23000</v>
      </c>
      <c r="W39" s="19">
        <v>23000</v>
      </c>
      <c r="X39" s="24"/>
      <c r="Y39" s="19">
        <v>22000</v>
      </c>
      <c r="Z39" s="19">
        <v>22000</v>
      </c>
      <c r="AA39" s="24"/>
      <c r="AB39" s="7" t="s">
        <v>45</v>
      </c>
      <c r="AC39" s="7" t="s">
        <v>45</v>
      </c>
      <c r="AD39" s="7" t="s">
        <v>45</v>
      </c>
      <c r="AE39" s="7" t="s">
        <v>45</v>
      </c>
      <c r="AF39" s="7" t="s">
        <v>45</v>
      </c>
      <c r="AG39" s="7" t="s">
        <v>45</v>
      </c>
      <c r="AH39" s="6"/>
      <c r="AI39" s="7" t="s">
        <v>47</v>
      </c>
      <c r="AJ39" s="8"/>
      <c r="AK39" s="235">
        <f t="shared" si="1"/>
        <v>1000</v>
      </c>
      <c r="AL39" s="235">
        <f t="shared" si="1"/>
        <v>0</v>
      </c>
      <c r="AM39" s="235">
        <f t="shared" si="2"/>
        <v>1000</v>
      </c>
    </row>
    <row r="40" spans="1:39" ht="18.600000000000001" customHeight="1" thickBot="1" x14ac:dyDescent="0.3">
      <c r="A40" s="208" t="s">
        <v>164</v>
      </c>
      <c r="B40" s="6" t="s">
        <v>117</v>
      </c>
      <c r="C40" s="222" t="s">
        <v>55</v>
      </c>
      <c r="D40" s="6" t="s">
        <v>165</v>
      </c>
      <c r="E40" s="7" t="s">
        <v>68</v>
      </c>
      <c r="F40" s="7" t="s">
        <v>43</v>
      </c>
      <c r="G40" s="7" t="s">
        <v>51</v>
      </c>
      <c r="H40" s="7" t="s">
        <v>45</v>
      </c>
      <c r="I40" s="7" t="s">
        <v>45</v>
      </c>
      <c r="J40" s="7" t="s">
        <v>45</v>
      </c>
      <c r="K40" s="211" t="s">
        <v>166</v>
      </c>
      <c r="L40" s="211" t="s">
        <v>167</v>
      </c>
      <c r="M40" s="211" t="s">
        <v>166</v>
      </c>
      <c r="N40" s="7" t="s">
        <v>45</v>
      </c>
      <c r="O40" s="211" t="s">
        <v>166</v>
      </c>
      <c r="P40" s="7" t="s">
        <v>45</v>
      </c>
      <c r="Q40" s="211" t="s">
        <v>99</v>
      </c>
      <c r="R40" s="7" t="s">
        <v>45</v>
      </c>
      <c r="S40" s="209">
        <v>45110</v>
      </c>
      <c r="T40" s="209">
        <v>45110</v>
      </c>
      <c r="U40" s="7" t="s">
        <v>46</v>
      </c>
      <c r="V40" s="210">
        <f t="shared" si="3"/>
        <v>8000</v>
      </c>
      <c r="W40" s="19">
        <v>8000</v>
      </c>
      <c r="X40" s="24"/>
      <c r="Y40" s="19">
        <v>3390</v>
      </c>
      <c r="Z40" s="19">
        <v>3390</v>
      </c>
      <c r="AA40" s="24"/>
      <c r="AB40" s="7" t="s">
        <v>45</v>
      </c>
      <c r="AC40" s="7" t="s">
        <v>45</v>
      </c>
      <c r="AD40" s="7" t="s">
        <v>45</v>
      </c>
      <c r="AE40" s="7" t="s">
        <v>45</v>
      </c>
      <c r="AF40" s="7" t="s">
        <v>45</v>
      </c>
      <c r="AG40" s="7" t="s">
        <v>45</v>
      </c>
      <c r="AH40" s="6"/>
      <c r="AI40" s="7" t="s">
        <v>47</v>
      </c>
      <c r="AJ40" s="8"/>
      <c r="AK40" s="235">
        <f t="shared" si="1"/>
        <v>4610</v>
      </c>
      <c r="AL40" s="235">
        <f t="shared" si="1"/>
        <v>0</v>
      </c>
      <c r="AM40" s="235">
        <f t="shared" si="2"/>
        <v>4610</v>
      </c>
    </row>
    <row r="41" spans="1:39" ht="18.600000000000001" customHeight="1" thickBot="1" x14ac:dyDescent="0.3">
      <c r="A41" s="208" t="s">
        <v>168</v>
      </c>
      <c r="B41" s="6" t="s">
        <v>169</v>
      </c>
      <c r="C41" s="222" t="s">
        <v>170</v>
      </c>
      <c r="D41" s="6" t="s">
        <v>171</v>
      </c>
      <c r="E41" s="7" t="s">
        <v>57</v>
      </c>
      <c r="F41" s="7" t="s">
        <v>43</v>
      </c>
      <c r="G41" s="7" t="s">
        <v>51</v>
      </c>
      <c r="H41" s="7" t="s">
        <v>45</v>
      </c>
      <c r="I41" s="7" t="s">
        <v>45</v>
      </c>
      <c r="J41" s="7" t="s">
        <v>45</v>
      </c>
      <c r="K41" s="209">
        <v>45201</v>
      </c>
      <c r="L41" s="209">
        <v>45201</v>
      </c>
      <c r="M41" s="209">
        <v>45201</v>
      </c>
      <c r="N41" s="7" t="s">
        <v>45</v>
      </c>
      <c r="O41" s="211" t="s">
        <v>166</v>
      </c>
      <c r="P41" s="7" t="s">
        <v>45</v>
      </c>
      <c r="Q41" s="211" t="s">
        <v>99</v>
      </c>
      <c r="R41" s="7" t="s">
        <v>45</v>
      </c>
      <c r="S41" s="211" t="s">
        <v>172</v>
      </c>
      <c r="T41" s="211" t="s">
        <v>172</v>
      </c>
      <c r="U41" s="7" t="s">
        <v>46</v>
      </c>
      <c r="V41" s="210">
        <f t="shared" si="3"/>
        <v>20200</v>
      </c>
      <c r="W41" s="19">
        <v>20200</v>
      </c>
      <c r="X41" s="24"/>
      <c r="Y41" s="19">
        <v>19500</v>
      </c>
      <c r="Z41" s="19">
        <v>19500</v>
      </c>
      <c r="AA41" s="24"/>
      <c r="AB41" s="7" t="s">
        <v>45</v>
      </c>
      <c r="AC41" s="7" t="s">
        <v>45</v>
      </c>
      <c r="AD41" s="7" t="s">
        <v>45</v>
      </c>
      <c r="AE41" s="7" t="s">
        <v>45</v>
      </c>
      <c r="AF41" s="7" t="s">
        <v>45</v>
      </c>
      <c r="AG41" s="7" t="s">
        <v>45</v>
      </c>
      <c r="AH41" s="6"/>
      <c r="AI41" s="7" t="s">
        <v>47</v>
      </c>
      <c r="AJ41" s="8"/>
      <c r="AK41" s="235">
        <f t="shared" si="1"/>
        <v>700</v>
      </c>
      <c r="AL41" s="235">
        <f t="shared" si="1"/>
        <v>0</v>
      </c>
      <c r="AM41" s="235">
        <f t="shared" si="2"/>
        <v>700</v>
      </c>
    </row>
    <row r="42" spans="1:39" ht="18.600000000000001" customHeight="1" thickBot="1" x14ac:dyDescent="0.3">
      <c r="A42" s="323" t="s">
        <v>173</v>
      </c>
      <c r="B42" s="305" t="s">
        <v>94</v>
      </c>
      <c r="C42" s="309" t="s">
        <v>55</v>
      </c>
      <c r="D42" s="305" t="s">
        <v>174</v>
      </c>
      <c r="E42" s="301" t="s">
        <v>141</v>
      </c>
      <c r="F42" s="301" t="s">
        <v>43</v>
      </c>
      <c r="G42" s="301" t="s">
        <v>85</v>
      </c>
      <c r="H42" s="301" t="s">
        <v>45</v>
      </c>
      <c r="I42" s="321">
        <v>45201</v>
      </c>
      <c r="J42" s="301" t="s">
        <v>45</v>
      </c>
      <c r="K42" s="323" t="s">
        <v>166</v>
      </c>
      <c r="L42" s="323" t="s">
        <v>175</v>
      </c>
      <c r="M42" s="323" t="s">
        <v>166</v>
      </c>
      <c r="N42" s="301" t="s">
        <v>45</v>
      </c>
      <c r="O42" s="323" t="s">
        <v>166</v>
      </c>
      <c r="P42" s="301" t="s">
        <v>45</v>
      </c>
      <c r="Q42" s="323" t="s">
        <v>99</v>
      </c>
      <c r="R42" s="301" t="s">
        <v>45</v>
      </c>
      <c r="S42" s="321">
        <v>45174</v>
      </c>
      <c r="T42" s="212">
        <v>44930</v>
      </c>
      <c r="U42" s="301" t="s">
        <v>46</v>
      </c>
      <c r="V42" s="210">
        <f t="shared" si="3"/>
        <v>315000</v>
      </c>
      <c r="W42" s="317">
        <v>315000</v>
      </c>
      <c r="X42" s="319"/>
      <c r="Y42" s="317">
        <v>240000</v>
      </c>
      <c r="Z42" s="317">
        <v>240000</v>
      </c>
      <c r="AA42" s="319"/>
      <c r="AB42" s="301" t="s">
        <v>45</v>
      </c>
      <c r="AC42" s="301" t="s">
        <v>45</v>
      </c>
      <c r="AD42" s="301" t="s">
        <v>45</v>
      </c>
      <c r="AE42" s="301" t="s">
        <v>45</v>
      </c>
      <c r="AF42" s="301" t="s">
        <v>45</v>
      </c>
      <c r="AG42" s="301" t="s">
        <v>45</v>
      </c>
      <c r="AH42" s="305"/>
      <c r="AI42" s="301" t="s">
        <v>47</v>
      </c>
      <c r="AJ42" s="8"/>
      <c r="AK42" s="235">
        <f t="shared" si="1"/>
        <v>75000</v>
      </c>
      <c r="AL42" s="235">
        <f t="shared" si="1"/>
        <v>0</v>
      </c>
      <c r="AM42" s="235">
        <f t="shared" si="2"/>
        <v>75000</v>
      </c>
    </row>
    <row r="43" spans="1:39" ht="18.600000000000001" customHeight="1" thickBot="1" x14ac:dyDescent="0.3">
      <c r="A43" s="324"/>
      <c r="B43" s="306"/>
      <c r="C43" s="310"/>
      <c r="D43" s="306"/>
      <c r="E43" s="302"/>
      <c r="F43" s="302"/>
      <c r="G43" s="302"/>
      <c r="H43" s="302"/>
      <c r="I43" s="322"/>
      <c r="J43" s="302"/>
      <c r="K43" s="324"/>
      <c r="L43" s="324"/>
      <c r="M43" s="324"/>
      <c r="N43" s="302"/>
      <c r="O43" s="324"/>
      <c r="P43" s="302"/>
      <c r="Q43" s="324"/>
      <c r="R43" s="302"/>
      <c r="S43" s="322"/>
      <c r="T43" s="209">
        <v>45174</v>
      </c>
      <c r="U43" s="302"/>
      <c r="V43" s="210">
        <f t="shared" si="3"/>
        <v>0</v>
      </c>
      <c r="W43" s="318"/>
      <c r="X43" s="320"/>
      <c r="Y43" s="318"/>
      <c r="Z43" s="318"/>
      <c r="AA43" s="320"/>
      <c r="AB43" s="302"/>
      <c r="AC43" s="302"/>
      <c r="AD43" s="302"/>
      <c r="AE43" s="302"/>
      <c r="AF43" s="302"/>
      <c r="AG43" s="302"/>
      <c r="AH43" s="306"/>
      <c r="AI43" s="302"/>
      <c r="AJ43" s="8"/>
      <c r="AK43" s="235">
        <f t="shared" si="1"/>
        <v>0</v>
      </c>
      <c r="AL43" s="235">
        <f t="shared" si="1"/>
        <v>0</v>
      </c>
      <c r="AM43" s="235">
        <f t="shared" si="2"/>
        <v>0</v>
      </c>
    </row>
    <row r="44" spans="1:39" ht="18.600000000000001" customHeight="1" thickBot="1" x14ac:dyDescent="0.3">
      <c r="A44" s="208" t="s">
        <v>176</v>
      </c>
      <c r="B44" s="6" t="s">
        <v>177</v>
      </c>
      <c r="C44" s="222" t="s">
        <v>55</v>
      </c>
      <c r="D44" s="6" t="s">
        <v>178</v>
      </c>
      <c r="E44" s="7" t="s">
        <v>179</v>
      </c>
      <c r="F44" s="7" t="s">
        <v>43</v>
      </c>
      <c r="G44" s="7" t="s">
        <v>51</v>
      </c>
      <c r="H44" s="7" t="s">
        <v>45</v>
      </c>
      <c r="I44" s="7" t="s">
        <v>45</v>
      </c>
      <c r="J44" s="7" t="s">
        <v>45</v>
      </c>
      <c r="K44" s="211" t="s">
        <v>109</v>
      </c>
      <c r="L44" s="211" t="s">
        <v>180</v>
      </c>
      <c r="M44" s="211" t="s">
        <v>109</v>
      </c>
      <c r="N44" s="7" t="s">
        <v>45</v>
      </c>
      <c r="O44" s="211" t="s">
        <v>109</v>
      </c>
      <c r="P44" s="7" t="s">
        <v>45</v>
      </c>
      <c r="Q44" s="211" t="s">
        <v>181</v>
      </c>
      <c r="R44" s="7" t="s">
        <v>45</v>
      </c>
      <c r="S44" s="209">
        <v>44988</v>
      </c>
      <c r="T44" s="209">
        <v>44988</v>
      </c>
      <c r="U44" s="7" t="s">
        <v>46</v>
      </c>
      <c r="V44" s="210">
        <f t="shared" si="3"/>
        <v>43200</v>
      </c>
      <c r="W44" s="19">
        <v>43200</v>
      </c>
      <c r="X44" s="24"/>
      <c r="Y44" s="19">
        <v>40800</v>
      </c>
      <c r="Z44" s="19">
        <v>40800</v>
      </c>
      <c r="AA44" s="24"/>
      <c r="AB44" s="7" t="s">
        <v>45</v>
      </c>
      <c r="AC44" s="7" t="s">
        <v>45</v>
      </c>
      <c r="AD44" s="7" t="s">
        <v>45</v>
      </c>
      <c r="AE44" s="7" t="s">
        <v>45</v>
      </c>
      <c r="AF44" s="7" t="s">
        <v>45</v>
      </c>
      <c r="AG44" s="7" t="s">
        <v>45</v>
      </c>
      <c r="AH44" s="6"/>
      <c r="AI44" s="7" t="s">
        <v>47</v>
      </c>
      <c r="AJ44" s="8"/>
      <c r="AK44" s="235">
        <f t="shared" si="1"/>
        <v>2400</v>
      </c>
      <c r="AL44" s="235">
        <f t="shared" si="1"/>
        <v>0</v>
      </c>
      <c r="AM44" s="235">
        <f t="shared" si="2"/>
        <v>2400</v>
      </c>
    </row>
    <row r="45" spans="1:39" ht="18.600000000000001" customHeight="1" thickBot="1" x14ac:dyDescent="0.3">
      <c r="A45" s="208" t="s">
        <v>182</v>
      </c>
      <c r="B45" s="6" t="s">
        <v>183</v>
      </c>
      <c r="C45" s="222" t="s">
        <v>184</v>
      </c>
      <c r="D45" s="6" t="s">
        <v>185</v>
      </c>
      <c r="E45" s="7" t="s">
        <v>179</v>
      </c>
      <c r="F45" s="7" t="s">
        <v>43</v>
      </c>
      <c r="G45" s="7" t="s">
        <v>51</v>
      </c>
      <c r="H45" s="7" t="s">
        <v>45</v>
      </c>
      <c r="I45" s="7" t="s">
        <v>45</v>
      </c>
      <c r="J45" s="7" t="s">
        <v>45</v>
      </c>
      <c r="K45" s="211" t="s">
        <v>109</v>
      </c>
      <c r="L45" s="211" t="s">
        <v>186</v>
      </c>
      <c r="M45" s="211" t="s">
        <v>109</v>
      </c>
      <c r="N45" s="7" t="s">
        <v>45</v>
      </c>
      <c r="O45" s="211" t="s">
        <v>109</v>
      </c>
      <c r="P45" s="7" t="s">
        <v>45</v>
      </c>
      <c r="Q45" s="211" t="s">
        <v>181</v>
      </c>
      <c r="R45" s="7" t="s">
        <v>45</v>
      </c>
      <c r="S45" s="211" t="s">
        <v>172</v>
      </c>
      <c r="T45" s="211" t="s">
        <v>172</v>
      </c>
      <c r="U45" s="7" t="s">
        <v>46</v>
      </c>
      <c r="V45" s="210">
        <f t="shared" si="3"/>
        <v>22872</v>
      </c>
      <c r="W45" s="19">
        <v>22872</v>
      </c>
      <c r="X45" s="24"/>
      <c r="Y45" s="19">
        <v>17310</v>
      </c>
      <c r="Z45" s="19">
        <v>17310</v>
      </c>
      <c r="AA45" s="24"/>
      <c r="AB45" s="7" t="s">
        <v>45</v>
      </c>
      <c r="AC45" s="7" t="s">
        <v>45</v>
      </c>
      <c r="AD45" s="7" t="s">
        <v>45</v>
      </c>
      <c r="AE45" s="7" t="s">
        <v>45</v>
      </c>
      <c r="AF45" s="7" t="s">
        <v>45</v>
      </c>
      <c r="AG45" s="7" t="s">
        <v>45</v>
      </c>
      <c r="AH45" s="6"/>
      <c r="AI45" s="7" t="s">
        <v>47</v>
      </c>
      <c r="AJ45" s="8"/>
      <c r="AK45" s="235">
        <f t="shared" si="1"/>
        <v>5562</v>
      </c>
      <c r="AL45" s="235">
        <f t="shared" si="1"/>
        <v>0</v>
      </c>
      <c r="AM45" s="235">
        <f t="shared" si="2"/>
        <v>5562</v>
      </c>
    </row>
    <row r="46" spans="1:39" ht="18.600000000000001" customHeight="1" thickBot="1" x14ac:dyDescent="0.3">
      <c r="A46" s="208" t="s">
        <v>187</v>
      </c>
      <c r="B46" s="6" t="s">
        <v>143</v>
      </c>
      <c r="C46" s="222" t="s">
        <v>188</v>
      </c>
      <c r="D46" s="6" t="s">
        <v>189</v>
      </c>
      <c r="E46" s="7" t="s">
        <v>80</v>
      </c>
      <c r="F46" s="7" t="s">
        <v>43</v>
      </c>
      <c r="G46" s="7" t="s">
        <v>51</v>
      </c>
      <c r="H46" s="7" t="s">
        <v>45</v>
      </c>
      <c r="I46" s="7" t="s">
        <v>45</v>
      </c>
      <c r="J46" s="7" t="s">
        <v>45</v>
      </c>
      <c r="K46" s="211" t="s">
        <v>109</v>
      </c>
      <c r="L46" s="211" t="s">
        <v>190</v>
      </c>
      <c r="M46" s="211" t="s">
        <v>109</v>
      </c>
      <c r="N46" s="7" t="s">
        <v>45</v>
      </c>
      <c r="O46" s="211" t="s">
        <v>109</v>
      </c>
      <c r="P46" s="7" t="s">
        <v>45</v>
      </c>
      <c r="Q46" s="211" t="s">
        <v>181</v>
      </c>
      <c r="R46" s="7" t="s">
        <v>45</v>
      </c>
      <c r="S46" s="209">
        <v>45110</v>
      </c>
      <c r="T46" s="209">
        <v>45110</v>
      </c>
      <c r="U46" s="7" t="s">
        <v>46</v>
      </c>
      <c r="V46" s="210">
        <f t="shared" si="3"/>
        <v>9000</v>
      </c>
      <c r="W46" s="19">
        <v>9000</v>
      </c>
      <c r="X46" s="24"/>
      <c r="Y46" s="19">
        <v>8400</v>
      </c>
      <c r="Z46" s="19">
        <v>8400</v>
      </c>
      <c r="AA46" s="24"/>
      <c r="AB46" s="7" t="s">
        <v>45</v>
      </c>
      <c r="AC46" s="7" t="s">
        <v>45</v>
      </c>
      <c r="AD46" s="7" t="s">
        <v>45</v>
      </c>
      <c r="AE46" s="7" t="s">
        <v>45</v>
      </c>
      <c r="AF46" s="7" t="s">
        <v>45</v>
      </c>
      <c r="AG46" s="7" t="s">
        <v>45</v>
      </c>
      <c r="AH46" s="6"/>
      <c r="AI46" s="7" t="s">
        <v>47</v>
      </c>
      <c r="AJ46" s="8"/>
      <c r="AK46" s="235">
        <f t="shared" si="1"/>
        <v>600</v>
      </c>
      <c r="AL46" s="235">
        <f t="shared" si="1"/>
        <v>0</v>
      </c>
      <c r="AM46" s="235">
        <f t="shared" si="2"/>
        <v>600</v>
      </c>
    </row>
    <row r="47" spans="1:39" ht="18.600000000000001" customHeight="1" thickBot="1" x14ac:dyDescent="0.3">
      <c r="A47" s="208" t="s">
        <v>191</v>
      </c>
      <c r="B47" s="6" t="s">
        <v>94</v>
      </c>
      <c r="C47" s="222" t="s">
        <v>192</v>
      </c>
      <c r="D47" s="6" t="s">
        <v>193</v>
      </c>
      <c r="E47" s="7" t="s">
        <v>80</v>
      </c>
      <c r="F47" s="7" t="s">
        <v>43</v>
      </c>
      <c r="G47" s="7" t="s">
        <v>51</v>
      </c>
      <c r="H47" s="7" t="s">
        <v>45</v>
      </c>
      <c r="I47" s="7" t="s">
        <v>45</v>
      </c>
      <c r="J47" s="7" t="s">
        <v>45</v>
      </c>
      <c r="K47" s="211" t="s">
        <v>109</v>
      </c>
      <c r="L47" s="211" t="s">
        <v>190</v>
      </c>
      <c r="M47" s="211" t="s">
        <v>109</v>
      </c>
      <c r="N47" s="7" t="s">
        <v>45</v>
      </c>
      <c r="O47" s="211" t="s">
        <v>109</v>
      </c>
      <c r="P47" s="7" t="s">
        <v>45</v>
      </c>
      <c r="Q47" s="211" t="s">
        <v>181</v>
      </c>
      <c r="R47" s="7" t="s">
        <v>45</v>
      </c>
      <c r="S47" s="213" t="s">
        <v>181</v>
      </c>
      <c r="T47" s="213" t="s">
        <v>181</v>
      </c>
      <c r="U47" s="7" t="s">
        <v>46</v>
      </c>
      <c r="V47" s="210">
        <f t="shared" si="3"/>
        <v>3450</v>
      </c>
      <c r="W47" s="19">
        <v>3450</v>
      </c>
      <c r="X47" s="24"/>
      <c r="Y47" s="19">
        <v>2515</v>
      </c>
      <c r="Z47" s="19">
        <v>2515</v>
      </c>
      <c r="AA47" s="24"/>
      <c r="AB47" s="7" t="s">
        <v>45</v>
      </c>
      <c r="AC47" s="7" t="s">
        <v>45</v>
      </c>
      <c r="AD47" s="7" t="s">
        <v>45</v>
      </c>
      <c r="AE47" s="7" t="s">
        <v>45</v>
      </c>
      <c r="AF47" s="7" t="s">
        <v>45</v>
      </c>
      <c r="AG47" s="7" t="s">
        <v>45</v>
      </c>
      <c r="AH47" s="6"/>
      <c r="AI47" s="7" t="s">
        <v>47</v>
      </c>
      <c r="AJ47" s="8"/>
      <c r="AK47" s="235">
        <f t="shared" si="1"/>
        <v>935</v>
      </c>
      <c r="AL47" s="235">
        <f t="shared" si="1"/>
        <v>0</v>
      </c>
      <c r="AM47" s="235">
        <f t="shared" si="2"/>
        <v>935</v>
      </c>
    </row>
    <row r="48" spans="1:39" ht="18.600000000000001" customHeight="1" thickBot="1" x14ac:dyDescent="0.3">
      <c r="A48" s="208" t="s">
        <v>194</v>
      </c>
      <c r="B48" s="6" t="s">
        <v>94</v>
      </c>
      <c r="C48" s="222" t="s">
        <v>192</v>
      </c>
      <c r="D48" s="6" t="s">
        <v>195</v>
      </c>
      <c r="E48" s="7" t="s">
        <v>80</v>
      </c>
      <c r="F48" s="7" t="s">
        <v>43</v>
      </c>
      <c r="G48" s="7" t="s">
        <v>51</v>
      </c>
      <c r="H48" s="7" t="s">
        <v>45</v>
      </c>
      <c r="I48" s="7" t="s">
        <v>45</v>
      </c>
      <c r="J48" s="7" t="s">
        <v>45</v>
      </c>
      <c r="K48" s="211" t="s">
        <v>109</v>
      </c>
      <c r="L48" s="211" t="s">
        <v>190</v>
      </c>
      <c r="M48" s="211" t="s">
        <v>109</v>
      </c>
      <c r="N48" s="7" t="s">
        <v>45</v>
      </c>
      <c r="O48" s="211" t="s">
        <v>109</v>
      </c>
      <c r="P48" s="7" t="s">
        <v>45</v>
      </c>
      <c r="Q48" s="211" t="s">
        <v>181</v>
      </c>
      <c r="R48" s="7" t="s">
        <v>45</v>
      </c>
      <c r="S48" s="211" t="s">
        <v>181</v>
      </c>
      <c r="T48" s="211" t="s">
        <v>181</v>
      </c>
      <c r="U48" s="7" t="s">
        <v>46</v>
      </c>
      <c r="V48" s="210">
        <f t="shared" si="3"/>
        <v>1900</v>
      </c>
      <c r="W48" s="19">
        <v>1900</v>
      </c>
      <c r="X48" s="24"/>
      <c r="Y48" s="19">
        <v>1746</v>
      </c>
      <c r="Z48" s="19">
        <v>1746</v>
      </c>
      <c r="AA48" s="24"/>
      <c r="AB48" s="7" t="s">
        <v>45</v>
      </c>
      <c r="AC48" s="7" t="s">
        <v>45</v>
      </c>
      <c r="AD48" s="7" t="s">
        <v>45</v>
      </c>
      <c r="AE48" s="7" t="s">
        <v>45</v>
      </c>
      <c r="AF48" s="7" t="s">
        <v>45</v>
      </c>
      <c r="AG48" s="7" t="s">
        <v>45</v>
      </c>
      <c r="AH48" s="6"/>
      <c r="AI48" s="7" t="s">
        <v>47</v>
      </c>
      <c r="AJ48" s="8"/>
      <c r="AK48" s="235">
        <f t="shared" si="1"/>
        <v>154</v>
      </c>
      <c r="AL48" s="235">
        <f t="shared" si="1"/>
        <v>0</v>
      </c>
      <c r="AM48" s="235">
        <f t="shared" si="2"/>
        <v>154</v>
      </c>
    </row>
    <row r="49" spans="1:39" ht="18.600000000000001" customHeight="1" thickBot="1" x14ac:dyDescent="0.3">
      <c r="A49" s="208" t="s">
        <v>196</v>
      </c>
      <c r="B49" s="6" t="s">
        <v>169</v>
      </c>
      <c r="C49" s="222" t="s">
        <v>170</v>
      </c>
      <c r="D49" s="6" t="s">
        <v>197</v>
      </c>
      <c r="E49" s="7" t="s">
        <v>57</v>
      </c>
      <c r="F49" s="7" t="s">
        <v>43</v>
      </c>
      <c r="G49" s="7" t="s">
        <v>51</v>
      </c>
      <c r="H49" s="7" t="s">
        <v>45</v>
      </c>
      <c r="I49" s="7" t="s">
        <v>45</v>
      </c>
      <c r="J49" s="7" t="s">
        <v>45</v>
      </c>
      <c r="K49" s="211" t="s">
        <v>109</v>
      </c>
      <c r="L49" s="211" t="s">
        <v>190</v>
      </c>
      <c r="M49" s="211" t="s">
        <v>109</v>
      </c>
      <c r="N49" s="7" t="s">
        <v>45</v>
      </c>
      <c r="O49" s="211" t="s">
        <v>109</v>
      </c>
      <c r="P49" s="7" t="s">
        <v>45</v>
      </c>
      <c r="Q49" s="211" t="s">
        <v>198</v>
      </c>
      <c r="R49" s="7" t="s">
        <v>45</v>
      </c>
      <c r="S49" s="211" t="s">
        <v>199</v>
      </c>
      <c r="T49" s="211" t="s">
        <v>199</v>
      </c>
      <c r="U49" s="7" t="s">
        <v>46</v>
      </c>
      <c r="V49" s="210">
        <f t="shared" si="3"/>
        <v>9600</v>
      </c>
      <c r="W49" s="19">
        <v>9600</v>
      </c>
      <c r="X49" s="24"/>
      <c r="Y49" s="19">
        <v>9600</v>
      </c>
      <c r="Z49" s="19">
        <v>9600</v>
      </c>
      <c r="AA49" s="24"/>
      <c r="AB49" s="7" t="s">
        <v>45</v>
      </c>
      <c r="AC49" s="7" t="s">
        <v>45</v>
      </c>
      <c r="AD49" s="7" t="s">
        <v>45</v>
      </c>
      <c r="AE49" s="7" t="s">
        <v>45</v>
      </c>
      <c r="AF49" s="7" t="s">
        <v>45</v>
      </c>
      <c r="AG49" s="7" t="s">
        <v>45</v>
      </c>
      <c r="AH49" s="6"/>
      <c r="AI49" s="7" t="s">
        <v>47</v>
      </c>
      <c r="AJ49" s="8"/>
      <c r="AK49" s="235">
        <f t="shared" si="1"/>
        <v>0</v>
      </c>
      <c r="AL49" s="235">
        <f t="shared" si="1"/>
        <v>0</v>
      </c>
      <c r="AM49" s="235">
        <f t="shared" si="2"/>
        <v>0</v>
      </c>
    </row>
    <row r="50" spans="1:39" ht="18.600000000000001" customHeight="1" thickBot="1" x14ac:dyDescent="0.3">
      <c r="A50" s="208" t="s">
        <v>200</v>
      </c>
      <c r="B50" s="6" t="s">
        <v>94</v>
      </c>
      <c r="C50" s="222" t="s">
        <v>188</v>
      </c>
      <c r="D50" s="6" t="s">
        <v>201</v>
      </c>
      <c r="E50" s="7" t="s">
        <v>80</v>
      </c>
      <c r="F50" s="7" t="s">
        <v>43</v>
      </c>
      <c r="G50" s="7" t="s">
        <v>51</v>
      </c>
      <c r="H50" s="7" t="s">
        <v>45</v>
      </c>
      <c r="I50" s="7" t="s">
        <v>45</v>
      </c>
      <c r="J50" s="7" t="s">
        <v>45</v>
      </c>
      <c r="K50" s="211" t="s">
        <v>113</v>
      </c>
      <c r="L50" s="211" t="s">
        <v>113</v>
      </c>
      <c r="M50" s="211" t="s">
        <v>113</v>
      </c>
      <c r="N50" s="7" t="s">
        <v>45</v>
      </c>
      <c r="O50" s="211" t="s">
        <v>113</v>
      </c>
      <c r="P50" s="7" t="s">
        <v>45</v>
      </c>
      <c r="Q50" s="211" t="s">
        <v>198</v>
      </c>
      <c r="R50" s="7" t="s">
        <v>45</v>
      </c>
      <c r="S50" s="209">
        <v>45110</v>
      </c>
      <c r="T50" s="209">
        <v>45110</v>
      </c>
      <c r="U50" s="7" t="s">
        <v>46</v>
      </c>
      <c r="V50" s="210">
        <f t="shared" si="3"/>
        <v>1500</v>
      </c>
      <c r="W50" s="19">
        <v>1500</v>
      </c>
      <c r="X50" s="24"/>
      <c r="Y50" s="19">
        <v>750</v>
      </c>
      <c r="Z50" s="19">
        <v>750</v>
      </c>
      <c r="AA50" s="24"/>
      <c r="AB50" s="7" t="s">
        <v>45</v>
      </c>
      <c r="AC50" s="7" t="s">
        <v>45</v>
      </c>
      <c r="AD50" s="7" t="s">
        <v>45</v>
      </c>
      <c r="AE50" s="7" t="s">
        <v>45</v>
      </c>
      <c r="AF50" s="7" t="s">
        <v>45</v>
      </c>
      <c r="AG50" s="7" t="s">
        <v>45</v>
      </c>
      <c r="AH50" s="6"/>
      <c r="AI50" s="7" t="s">
        <v>47</v>
      </c>
      <c r="AJ50" s="8"/>
      <c r="AK50" s="235">
        <f t="shared" si="1"/>
        <v>750</v>
      </c>
      <c r="AL50" s="235">
        <f t="shared" si="1"/>
        <v>0</v>
      </c>
      <c r="AM50" s="235">
        <f t="shared" si="2"/>
        <v>750</v>
      </c>
    </row>
    <row r="51" spans="1:39" ht="18.600000000000001" customHeight="1" thickBot="1" x14ac:dyDescent="0.3">
      <c r="A51" s="208" t="s">
        <v>202</v>
      </c>
      <c r="B51" s="6" t="s">
        <v>203</v>
      </c>
      <c r="C51" s="222" t="s">
        <v>204</v>
      </c>
      <c r="D51" s="6" t="s">
        <v>205</v>
      </c>
      <c r="E51" s="7" t="s">
        <v>146</v>
      </c>
      <c r="F51" s="7" t="s">
        <v>43</v>
      </c>
      <c r="G51" s="7" t="s">
        <v>51</v>
      </c>
      <c r="H51" s="7" t="s">
        <v>45</v>
      </c>
      <c r="I51" s="7" t="s">
        <v>45</v>
      </c>
      <c r="J51" s="7" t="s">
        <v>45</v>
      </c>
      <c r="K51" s="211" t="s">
        <v>110</v>
      </c>
      <c r="L51" s="211" t="s">
        <v>110</v>
      </c>
      <c r="M51" s="211" t="s">
        <v>110</v>
      </c>
      <c r="N51" s="7" t="s">
        <v>45</v>
      </c>
      <c r="O51" s="211" t="s">
        <v>181</v>
      </c>
      <c r="P51" s="7" t="s">
        <v>45</v>
      </c>
      <c r="Q51" s="211" t="s">
        <v>181</v>
      </c>
      <c r="R51" s="7" t="s">
        <v>45</v>
      </c>
      <c r="S51" s="211" t="s">
        <v>181</v>
      </c>
      <c r="T51" s="211" t="s">
        <v>181</v>
      </c>
      <c r="U51" s="7" t="s">
        <v>46</v>
      </c>
      <c r="V51" s="210">
        <f t="shared" si="3"/>
        <v>12740</v>
      </c>
      <c r="W51" s="19">
        <v>12740</v>
      </c>
      <c r="X51" s="24"/>
      <c r="Y51" s="19">
        <v>12740</v>
      </c>
      <c r="Z51" s="19">
        <v>12740</v>
      </c>
      <c r="AA51" s="24"/>
      <c r="AB51" s="7" t="s">
        <v>45</v>
      </c>
      <c r="AC51" s="7" t="s">
        <v>45</v>
      </c>
      <c r="AD51" s="7" t="s">
        <v>45</v>
      </c>
      <c r="AE51" s="7" t="s">
        <v>45</v>
      </c>
      <c r="AF51" s="7" t="s">
        <v>45</v>
      </c>
      <c r="AG51" s="7" t="s">
        <v>45</v>
      </c>
      <c r="AH51" s="6"/>
      <c r="AI51" s="7" t="s">
        <v>47</v>
      </c>
      <c r="AJ51" s="8"/>
      <c r="AK51" s="235">
        <f t="shared" si="1"/>
        <v>0</v>
      </c>
      <c r="AL51" s="235">
        <f t="shared" si="1"/>
        <v>0</v>
      </c>
      <c r="AM51" s="235">
        <f t="shared" si="2"/>
        <v>0</v>
      </c>
    </row>
    <row r="52" spans="1:39" ht="18.600000000000001" customHeight="1" thickBot="1" x14ac:dyDescent="0.3">
      <c r="A52" s="208" t="s">
        <v>206</v>
      </c>
      <c r="B52" s="6" t="s">
        <v>143</v>
      </c>
      <c r="C52" s="222" t="s">
        <v>74</v>
      </c>
      <c r="D52" s="6" t="s">
        <v>207</v>
      </c>
      <c r="E52" s="7" t="s">
        <v>68</v>
      </c>
      <c r="F52" s="7" t="s">
        <v>43</v>
      </c>
      <c r="G52" s="7" t="s">
        <v>51</v>
      </c>
      <c r="H52" s="7" t="s">
        <v>45</v>
      </c>
      <c r="I52" s="7" t="s">
        <v>45</v>
      </c>
      <c r="J52" s="7" t="s">
        <v>45</v>
      </c>
      <c r="K52" s="211" t="s">
        <v>181</v>
      </c>
      <c r="L52" s="211" t="s">
        <v>181</v>
      </c>
      <c r="M52" s="211" t="s">
        <v>181</v>
      </c>
      <c r="N52" s="7" t="s">
        <v>45</v>
      </c>
      <c r="O52" s="211" t="s">
        <v>181</v>
      </c>
      <c r="P52" s="7" t="s">
        <v>45</v>
      </c>
      <c r="Q52" s="211" t="s">
        <v>198</v>
      </c>
      <c r="R52" s="7" t="s">
        <v>45</v>
      </c>
      <c r="S52" s="209">
        <v>45110</v>
      </c>
      <c r="T52" s="209">
        <v>45110</v>
      </c>
      <c r="U52" s="7" t="s">
        <v>46</v>
      </c>
      <c r="V52" s="210">
        <f t="shared" si="3"/>
        <v>23000</v>
      </c>
      <c r="W52" s="19">
        <v>23000</v>
      </c>
      <c r="X52" s="24"/>
      <c r="Y52" s="19">
        <v>22000</v>
      </c>
      <c r="Z52" s="19">
        <v>22000</v>
      </c>
      <c r="AA52" s="24"/>
      <c r="AB52" s="7" t="s">
        <v>45</v>
      </c>
      <c r="AC52" s="7" t="s">
        <v>45</v>
      </c>
      <c r="AD52" s="7" t="s">
        <v>45</v>
      </c>
      <c r="AE52" s="7" t="s">
        <v>45</v>
      </c>
      <c r="AF52" s="7" t="s">
        <v>45</v>
      </c>
      <c r="AG52" s="7" t="s">
        <v>45</v>
      </c>
      <c r="AH52" s="6"/>
      <c r="AI52" s="7" t="s">
        <v>47</v>
      </c>
      <c r="AJ52" s="8"/>
      <c r="AK52" s="235">
        <f t="shared" si="1"/>
        <v>1000</v>
      </c>
      <c r="AL52" s="235">
        <f t="shared" si="1"/>
        <v>0</v>
      </c>
      <c r="AM52" s="235">
        <f t="shared" si="2"/>
        <v>1000</v>
      </c>
    </row>
    <row r="53" spans="1:39" ht="18.600000000000001" customHeight="1" thickBot="1" x14ac:dyDescent="0.3">
      <c r="A53" s="208" t="s">
        <v>208</v>
      </c>
      <c r="B53" s="6" t="s">
        <v>209</v>
      </c>
      <c r="C53" s="222" t="s">
        <v>210</v>
      </c>
      <c r="D53" s="6" t="s">
        <v>211</v>
      </c>
      <c r="E53" s="7" t="s">
        <v>57</v>
      </c>
      <c r="F53" s="7" t="s">
        <v>43</v>
      </c>
      <c r="G53" s="7" t="s">
        <v>51</v>
      </c>
      <c r="H53" s="7" t="s">
        <v>45</v>
      </c>
      <c r="I53" s="7" t="s">
        <v>45</v>
      </c>
      <c r="J53" s="7" t="s">
        <v>45</v>
      </c>
      <c r="K53" s="211" t="s">
        <v>212</v>
      </c>
      <c r="L53" s="211" t="s">
        <v>213</v>
      </c>
      <c r="M53" s="211" t="s">
        <v>212</v>
      </c>
      <c r="N53" s="7" t="s">
        <v>45</v>
      </c>
      <c r="O53" s="211" t="s">
        <v>181</v>
      </c>
      <c r="P53" s="7" t="s">
        <v>45</v>
      </c>
      <c r="Q53" s="211" t="s">
        <v>172</v>
      </c>
      <c r="R53" s="7" t="s">
        <v>45</v>
      </c>
      <c r="S53" s="211" t="s">
        <v>172</v>
      </c>
      <c r="T53" s="211" t="s">
        <v>172</v>
      </c>
      <c r="U53" s="7" t="s">
        <v>46</v>
      </c>
      <c r="V53" s="210">
        <f t="shared" si="3"/>
        <v>2850</v>
      </c>
      <c r="W53" s="19">
        <v>2850</v>
      </c>
      <c r="X53" s="24"/>
      <c r="Y53" s="19">
        <v>2736</v>
      </c>
      <c r="Z53" s="19">
        <v>2736</v>
      </c>
      <c r="AA53" s="24"/>
      <c r="AB53" s="7" t="s">
        <v>45</v>
      </c>
      <c r="AC53" s="7" t="s">
        <v>45</v>
      </c>
      <c r="AD53" s="7" t="s">
        <v>45</v>
      </c>
      <c r="AE53" s="7" t="s">
        <v>45</v>
      </c>
      <c r="AF53" s="7" t="s">
        <v>45</v>
      </c>
      <c r="AG53" s="7" t="s">
        <v>45</v>
      </c>
      <c r="AH53" s="6"/>
      <c r="AI53" s="7" t="s">
        <v>47</v>
      </c>
      <c r="AJ53" s="8"/>
      <c r="AK53" s="235">
        <f t="shared" si="1"/>
        <v>114</v>
      </c>
      <c r="AL53" s="235">
        <f t="shared" si="1"/>
        <v>0</v>
      </c>
      <c r="AM53" s="235">
        <f t="shared" si="2"/>
        <v>114</v>
      </c>
    </row>
    <row r="54" spans="1:39" ht="18.600000000000001" customHeight="1" thickBot="1" x14ac:dyDescent="0.3">
      <c r="A54" s="208" t="s">
        <v>214</v>
      </c>
      <c r="B54" s="6" t="s">
        <v>65</v>
      </c>
      <c r="C54" s="222" t="s">
        <v>204</v>
      </c>
      <c r="D54" s="6" t="s">
        <v>215</v>
      </c>
      <c r="E54" s="7" t="s">
        <v>68</v>
      </c>
      <c r="F54" s="7" t="s">
        <v>43</v>
      </c>
      <c r="G54" s="7" t="s">
        <v>51</v>
      </c>
      <c r="H54" s="7" t="s">
        <v>45</v>
      </c>
      <c r="I54" s="7" t="s">
        <v>45</v>
      </c>
      <c r="J54" s="7" t="s">
        <v>45</v>
      </c>
      <c r="K54" s="211" t="s">
        <v>181</v>
      </c>
      <c r="L54" s="211" t="s">
        <v>181</v>
      </c>
      <c r="M54" s="211" t="s">
        <v>181</v>
      </c>
      <c r="N54" s="7" t="s">
        <v>45</v>
      </c>
      <c r="O54" s="211" t="s">
        <v>181</v>
      </c>
      <c r="P54" s="7" t="s">
        <v>45</v>
      </c>
      <c r="Q54" s="211" t="s">
        <v>181</v>
      </c>
      <c r="R54" s="7" t="s">
        <v>45</v>
      </c>
      <c r="S54" s="213" t="s">
        <v>212</v>
      </c>
      <c r="T54" s="213" t="s">
        <v>212</v>
      </c>
      <c r="U54" s="7" t="s">
        <v>46</v>
      </c>
      <c r="V54" s="210">
        <f t="shared" si="3"/>
        <v>26000</v>
      </c>
      <c r="W54" s="19">
        <v>26000</v>
      </c>
      <c r="X54" s="24"/>
      <c r="Y54" s="19">
        <v>6500</v>
      </c>
      <c r="Z54" s="19">
        <v>6500</v>
      </c>
      <c r="AA54" s="24"/>
      <c r="AB54" s="7" t="s">
        <v>45</v>
      </c>
      <c r="AC54" s="7" t="s">
        <v>45</v>
      </c>
      <c r="AD54" s="7" t="s">
        <v>45</v>
      </c>
      <c r="AE54" s="7" t="s">
        <v>45</v>
      </c>
      <c r="AF54" s="7" t="s">
        <v>45</v>
      </c>
      <c r="AG54" s="7" t="s">
        <v>45</v>
      </c>
      <c r="AH54" s="6"/>
      <c r="AI54" s="7" t="s">
        <v>47</v>
      </c>
      <c r="AJ54" s="8"/>
      <c r="AK54" s="235">
        <f t="shared" si="1"/>
        <v>19500</v>
      </c>
      <c r="AL54" s="235">
        <f t="shared" si="1"/>
        <v>0</v>
      </c>
      <c r="AM54" s="235">
        <f t="shared" si="2"/>
        <v>19500</v>
      </c>
    </row>
    <row r="55" spans="1:39" ht="18.600000000000001" customHeight="1" thickBot="1" x14ac:dyDescent="0.3">
      <c r="A55" s="208" t="s">
        <v>216</v>
      </c>
      <c r="B55" s="6" t="s">
        <v>94</v>
      </c>
      <c r="C55" s="222" t="s">
        <v>217</v>
      </c>
      <c r="D55" s="11" t="s">
        <v>218</v>
      </c>
      <c r="E55" s="13" t="s">
        <v>179</v>
      </c>
      <c r="F55" s="7" t="s">
        <v>43</v>
      </c>
      <c r="G55" s="7" t="s">
        <v>51</v>
      </c>
      <c r="H55" s="7" t="s">
        <v>45</v>
      </c>
      <c r="I55" s="211" t="s">
        <v>96</v>
      </c>
      <c r="J55" s="7" t="s">
        <v>45</v>
      </c>
      <c r="K55" s="211" t="s">
        <v>181</v>
      </c>
      <c r="L55" s="211" t="s">
        <v>219</v>
      </c>
      <c r="M55" s="211" t="s">
        <v>181</v>
      </c>
      <c r="N55" s="7" t="s">
        <v>45</v>
      </c>
      <c r="O55" s="211" t="s">
        <v>172</v>
      </c>
      <c r="P55" s="7" t="s">
        <v>172</v>
      </c>
      <c r="Q55" s="209">
        <v>44988</v>
      </c>
      <c r="R55" s="7" t="s">
        <v>45</v>
      </c>
      <c r="S55" s="211" t="s">
        <v>220</v>
      </c>
      <c r="T55" s="211" t="s">
        <v>220</v>
      </c>
      <c r="U55" s="7" t="s">
        <v>46</v>
      </c>
      <c r="V55" s="210">
        <f t="shared" si="3"/>
        <v>865000</v>
      </c>
      <c r="W55" s="19">
        <v>865000</v>
      </c>
      <c r="X55" s="24"/>
      <c r="Y55" s="19">
        <v>781000</v>
      </c>
      <c r="Z55" s="19">
        <v>781000</v>
      </c>
      <c r="AA55" s="200"/>
      <c r="AB55" s="7" t="s">
        <v>45</v>
      </c>
      <c r="AC55" s="7" t="s">
        <v>45</v>
      </c>
      <c r="AD55" s="7" t="s">
        <v>45</v>
      </c>
      <c r="AE55" s="7" t="s">
        <v>45</v>
      </c>
      <c r="AF55" s="7" t="s">
        <v>45</v>
      </c>
      <c r="AG55" s="7" t="s">
        <v>45</v>
      </c>
      <c r="AH55" s="6"/>
      <c r="AI55" s="7" t="s">
        <v>47</v>
      </c>
      <c r="AJ55" s="8"/>
      <c r="AK55" s="235">
        <f t="shared" si="1"/>
        <v>84000</v>
      </c>
      <c r="AL55" s="235">
        <f t="shared" si="1"/>
        <v>0</v>
      </c>
      <c r="AM55" s="235">
        <f t="shared" si="2"/>
        <v>84000</v>
      </c>
    </row>
    <row r="56" spans="1:39" ht="18.600000000000001" customHeight="1" thickBot="1" x14ac:dyDescent="0.3">
      <c r="A56" s="208" t="s">
        <v>221</v>
      </c>
      <c r="B56" s="6" t="s">
        <v>117</v>
      </c>
      <c r="C56" s="222" t="s">
        <v>118</v>
      </c>
      <c r="D56" s="6" t="s">
        <v>119</v>
      </c>
      <c r="E56" s="7" t="s">
        <v>80</v>
      </c>
      <c r="F56" s="7" t="s">
        <v>43</v>
      </c>
      <c r="G56" s="7" t="s">
        <v>51</v>
      </c>
      <c r="H56" s="7" t="s">
        <v>45</v>
      </c>
      <c r="I56" s="7" t="s">
        <v>45</v>
      </c>
      <c r="J56" s="7" t="s">
        <v>45</v>
      </c>
      <c r="K56" s="211" t="s">
        <v>181</v>
      </c>
      <c r="L56" s="211" t="s">
        <v>222</v>
      </c>
      <c r="M56" s="211" t="s">
        <v>181</v>
      </c>
      <c r="N56" s="7" t="s">
        <v>45</v>
      </c>
      <c r="O56" s="211" t="s">
        <v>198</v>
      </c>
      <c r="P56" s="7" t="s">
        <v>45</v>
      </c>
      <c r="Q56" s="209">
        <v>44929</v>
      </c>
      <c r="R56" s="7" t="s">
        <v>45</v>
      </c>
      <c r="S56" s="211" t="s">
        <v>122</v>
      </c>
      <c r="T56" s="211" t="s">
        <v>122</v>
      </c>
      <c r="U56" s="7" t="s">
        <v>46</v>
      </c>
      <c r="V56" s="210">
        <f t="shared" si="3"/>
        <v>7050</v>
      </c>
      <c r="W56" s="19">
        <v>7050</v>
      </c>
      <c r="X56" s="24"/>
      <c r="Y56" s="19">
        <v>5850</v>
      </c>
      <c r="Z56" s="19">
        <v>5850</v>
      </c>
      <c r="AA56" s="24"/>
      <c r="AB56" s="7" t="s">
        <v>45</v>
      </c>
      <c r="AC56" s="7" t="s">
        <v>45</v>
      </c>
      <c r="AD56" s="7" t="s">
        <v>45</v>
      </c>
      <c r="AE56" s="7" t="s">
        <v>45</v>
      </c>
      <c r="AF56" s="7" t="s">
        <v>45</v>
      </c>
      <c r="AG56" s="7" t="s">
        <v>45</v>
      </c>
      <c r="AH56" s="6"/>
      <c r="AI56" s="7" t="s">
        <v>47</v>
      </c>
      <c r="AJ56" s="8"/>
      <c r="AK56" s="235">
        <f t="shared" si="1"/>
        <v>1200</v>
      </c>
      <c r="AL56" s="235">
        <f t="shared" si="1"/>
        <v>0</v>
      </c>
      <c r="AM56" s="235">
        <f t="shared" si="2"/>
        <v>1200</v>
      </c>
    </row>
    <row r="57" spans="1:39" ht="18.600000000000001" customHeight="1" thickBot="1" x14ac:dyDescent="0.3">
      <c r="A57" s="196"/>
      <c r="B57" s="197"/>
      <c r="C57" s="296">
        <v>44986</v>
      </c>
      <c r="D57" s="297"/>
      <c r="E57" s="197"/>
      <c r="F57" s="197"/>
      <c r="G57" s="197"/>
      <c r="H57" s="197"/>
      <c r="I57" s="197"/>
      <c r="J57" s="197"/>
      <c r="K57" s="197"/>
      <c r="L57" s="197"/>
      <c r="M57" s="197"/>
      <c r="N57" s="197"/>
      <c r="O57" s="197"/>
      <c r="P57" s="197"/>
      <c r="Q57" s="197"/>
      <c r="R57" s="197"/>
      <c r="S57" s="197"/>
      <c r="T57" s="197"/>
      <c r="U57" s="197"/>
      <c r="V57" s="12">
        <v>0</v>
      </c>
      <c r="W57" s="198"/>
      <c r="X57" s="198"/>
      <c r="Y57" s="198"/>
      <c r="Z57" s="198"/>
      <c r="AA57" s="198"/>
      <c r="AB57" s="197"/>
      <c r="AC57" s="197"/>
      <c r="AD57" s="197"/>
      <c r="AE57" s="197"/>
      <c r="AF57" s="197"/>
      <c r="AG57" s="197"/>
      <c r="AH57" s="197"/>
      <c r="AI57" s="197"/>
      <c r="AJ57" s="199"/>
      <c r="AK57" s="235">
        <f t="shared" si="1"/>
        <v>0</v>
      </c>
      <c r="AL57" s="235">
        <f t="shared" si="1"/>
        <v>0</v>
      </c>
      <c r="AM57" s="235">
        <f t="shared" si="2"/>
        <v>0</v>
      </c>
    </row>
    <row r="58" spans="1:39" ht="18.600000000000001" customHeight="1" thickBot="1" x14ac:dyDescent="0.3">
      <c r="A58" s="208" t="s">
        <v>223</v>
      </c>
      <c r="B58" s="6" t="s">
        <v>65</v>
      </c>
      <c r="C58" s="222" t="s">
        <v>158</v>
      </c>
      <c r="D58" s="6" t="s">
        <v>224</v>
      </c>
      <c r="E58" s="7" t="s">
        <v>80</v>
      </c>
      <c r="F58" s="7" t="s">
        <v>43</v>
      </c>
      <c r="G58" s="7" t="s">
        <v>51</v>
      </c>
      <c r="H58" s="7" t="s">
        <v>45</v>
      </c>
      <c r="I58" s="7" t="s">
        <v>45</v>
      </c>
      <c r="J58" s="7" t="s">
        <v>45</v>
      </c>
      <c r="K58" s="211" t="s">
        <v>198</v>
      </c>
      <c r="L58" s="211" t="s">
        <v>198</v>
      </c>
      <c r="M58" s="211" t="s">
        <v>198</v>
      </c>
      <c r="N58" s="7" t="s">
        <v>45</v>
      </c>
      <c r="O58" s="209">
        <v>44929</v>
      </c>
      <c r="P58" s="7" t="s">
        <v>45</v>
      </c>
      <c r="Q58" s="209">
        <v>44929</v>
      </c>
      <c r="R58" s="7" t="s">
        <v>45</v>
      </c>
      <c r="S58" s="214">
        <v>44960</v>
      </c>
      <c r="T58" s="214">
        <v>44960</v>
      </c>
      <c r="U58" s="7" t="s">
        <v>46</v>
      </c>
      <c r="V58" s="210">
        <f t="shared" ref="V58:V77" si="4">SUM(W58+X58)</f>
        <v>16000</v>
      </c>
      <c r="W58" s="19">
        <v>16000</v>
      </c>
      <c r="X58" s="24"/>
      <c r="Y58" s="19">
        <v>16000</v>
      </c>
      <c r="Z58" s="19">
        <v>16000</v>
      </c>
      <c r="AA58" s="24"/>
      <c r="AB58" s="7" t="s">
        <v>45</v>
      </c>
      <c r="AC58" s="7" t="s">
        <v>45</v>
      </c>
      <c r="AD58" s="7" t="s">
        <v>45</v>
      </c>
      <c r="AE58" s="7" t="s">
        <v>45</v>
      </c>
      <c r="AF58" s="7" t="s">
        <v>45</v>
      </c>
      <c r="AG58" s="7" t="s">
        <v>45</v>
      </c>
      <c r="AH58" s="6"/>
      <c r="AI58" s="7" t="s">
        <v>47</v>
      </c>
      <c r="AJ58" s="8"/>
      <c r="AK58" s="235">
        <f t="shared" si="1"/>
        <v>0</v>
      </c>
      <c r="AL58" s="235">
        <f t="shared" si="1"/>
        <v>0</v>
      </c>
      <c r="AM58" s="235">
        <f t="shared" si="2"/>
        <v>0</v>
      </c>
    </row>
    <row r="59" spans="1:39" ht="18.600000000000001" customHeight="1" thickBot="1" x14ac:dyDescent="0.3">
      <c r="A59" s="208" t="s">
        <v>225</v>
      </c>
      <c r="B59" s="11" t="s">
        <v>143</v>
      </c>
      <c r="C59" s="222" t="s">
        <v>61</v>
      </c>
      <c r="D59" s="11" t="s">
        <v>226</v>
      </c>
      <c r="E59" s="13" t="s">
        <v>42</v>
      </c>
      <c r="F59" s="7" t="s">
        <v>43</v>
      </c>
      <c r="G59" s="7" t="s">
        <v>51</v>
      </c>
      <c r="H59" s="7" t="s">
        <v>45</v>
      </c>
      <c r="I59" s="7" t="s">
        <v>45</v>
      </c>
      <c r="J59" s="7" t="s">
        <v>45</v>
      </c>
      <c r="K59" s="209">
        <v>44929</v>
      </c>
      <c r="L59" s="209">
        <v>44929</v>
      </c>
      <c r="M59" s="209">
        <v>44929</v>
      </c>
      <c r="N59" s="7" t="s">
        <v>45</v>
      </c>
      <c r="O59" s="209">
        <v>44929</v>
      </c>
      <c r="P59" s="7" t="s">
        <v>45</v>
      </c>
      <c r="Q59" s="209">
        <v>44929</v>
      </c>
      <c r="R59" s="7" t="s">
        <v>45</v>
      </c>
      <c r="S59" s="209">
        <v>45019</v>
      </c>
      <c r="T59" s="209">
        <v>45019</v>
      </c>
      <c r="U59" s="7" t="s">
        <v>46</v>
      </c>
      <c r="V59" s="210">
        <f t="shared" si="4"/>
        <v>13110</v>
      </c>
      <c r="W59" s="19">
        <v>13110</v>
      </c>
      <c r="X59" s="200"/>
      <c r="Y59" s="19">
        <v>12540</v>
      </c>
      <c r="Z59" s="19">
        <v>12540</v>
      </c>
      <c r="AA59" s="200"/>
      <c r="AB59" s="7" t="s">
        <v>45</v>
      </c>
      <c r="AC59" s="7" t="s">
        <v>45</v>
      </c>
      <c r="AD59" s="7" t="s">
        <v>45</v>
      </c>
      <c r="AE59" s="7" t="s">
        <v>45</v>
      </c>
      <c r="AF59" s="7" t="s">
        <v>45</v>
      </c>
      <c r="AG59" s="7" t="s">
        <v>45</v>
      </c>
      <c r="AH59" s="6"/>
      <c r="AI59" s="7" t="s">
        <v>47</v>
      </c>
      <c r="AJ59" s="8"/>
      <c r="AK59" s="235">
        <f t="shared" si="1"/>
        <v>570</v>
      </c>
      <c r="AL59" s="235">
        <f t="shared" si="1"/>
        <v>0</v>
      </c>
      <c r="AM59" s="235">
        <f t="shared" si="2"/>
        <v>570</v>
      </c>
    </row>
    <row r="60" spans="1:39" ht="18.600000000000001" customHeight="1" thickBot="1" x14ac:dyDescent="0.3">
      <c r="A60" s="208" t="s">
        <v>227</v>
      </c>
      <c r="B60" s="11" t="s">
        <v>134</v>
      </c>
      <c r="C60" s="222" t="s">
        <v>228</v>
      </c>
      <c r="D60" s="11" t="s">
        <v>229</v>
      </c>
      <c r="E60" s="13" t="s">
        <v>42</v>
      </c>
      <c r="F60" s="7" t="s">
        <v>43</v>
      </c>
      <c r="G60" s="7" t="s">
        <v>51</v>
      </c>
      <c r="H60" s="7" t="s">
        <v>45</v>
      </c>
      <c r="I60" s="7" t="s">
        <v>45</v>
      </c>
      <c r="J60" s="7" t="s">
        <v>45</v>
      </c>
      <c r="K60" s="209">
        <v>44929</v>
      </c>
      <c r="L60" s="209">
        <v>44929</v>
      </c>
      <c r="M60" s="209">
        <v>44929</v>
      </c>
      <c r="N60" s="7" t="s">
        <v>45</v>
      </c>
      <c r="O60" s="209">
        <v>44929</v>
      </c>
      <c r="P60" s="7" t="s">
        <v>45</v>
      </c>
      <c r="Q60" s="209">
        <v>45080</v>
      </c>
      <c r="R60" s="7" t="s">
        <v>45</v>
      </c>
      <c r="S60" s="215" t="s">
        <v>230</v>
      </c>
      <c r="T60" s="215" t="s">
        <v>230</v>
      </c>
      <c r="U60" s="7" t="s">
        <v>46</v>
      </c>
      <c r="V60" s="210">
        <f t="shared" si="4"/>
        <v>45420</v>
      </c>
      <c r="W60" s="19">
        <v>45420</v>
      </c>
      <c r="X60" s="200"/>
      <c r="Y60" s="19">
        <v>45280</v>
      </c>
      <c r="Z60" s="19">
        <v>45280</v>
      </c>
      <c r="AA60" s="200"/>
      <c r="AB60" s="7" t="s">
        <v>45</v>
      </c>
      <c r="AC60" s="7" t="s">
        <v>45</v>
      </c>
      <c r="AD60" s="7" t="s">
        <v>45</v>
      </c>
      <c r="AE60" s="7" t="s">
        <v>45</v>
      </c>
      <c r="AF60" s="7" t="s">
        <v>45</v>
      </c>
      <c r="AG60" s="7" t="s">
        <v>45</v>
      </c>
      <c r="AH60" s="6"/>
      <c r="AI60" s="7" t="s">
        <v>47</v>
      </c>
      <c r="AJ60" s="8"/>
      <c r="AK60" s="235">
        <f t="shared" si="1"/>
        <v>140</v>
      </c>
      <c r="AL60" s="235">
        <f t="shared" si="1"/>
        <v>0</v>
      </c>
      <c r="AM60" s="235">
        <f t="shared" si="2"/>
        <v>140</v>
      </c>
    </row>
    <row r="61" spans="1:39" ht="18.600000000000001" customHeight="1" thickBot="1" x14ac:dyDescent="0.3">
      <c r="A61" s="208" t="s">
        <v>231</v>
      </c>
      <c r="B61" s="11" t="s">
        <v>117</v>
      </c>
      <c r="C61" s="222" t="s">
        <v>148</v>
      </c>
      <c r="D61" s="11" t="s">
        <v>232</v>
      </c>
      <c r="E61" s="13" t="s">
        <v>80</v>
      </c>
      <c r="F61" s="7" t="s">
        <v>43</v>
      </c>
      <c r="G61" s="7" t="s">
        <v>51</v>
      </c>
      <c r="H61" s="7" t="s">
        <v>45</v>
      </c>
      <c r="I61" s="7" t="s">
        <v>45</v>
      </c>
      <c r="J61" s="7" t="s">
        <v>45</v>
      </c>
      <c r="K61" s="209">
        <v>44988</v>
      </c>
      <c r="L61" s="211" t="s">
        <v>233</v>
      </c>
      <c r="M61" s="209">
        <v>44988</v>
      </c>
      <c r="N61" s="7" t="s">
        <v>45</v>
      </c>
      <c r="O61" s="209">
        <v>44988</v>
      </c>
      <c r="P61" s="7" t="s">
        <v>45</v>
      </c>
      <c r="Q61" s="209">
        <v>44988</v>
      </c>
      <c r="R61" s="7" t="s">
        <v>45</v>
      </c>
      <c r="S61" s="209">
        <v>45141</v>
      </c>
      <c r="T61" s="209">
        <v>45141</v>
      </c>
      <c r="U61" s="7" t="s">
        <v>46</v>
      </c>
      <c r="V61" s="210">
        <f t="shared" si="4"/>
        <v>27150</v>
      </c>
      <c r="W61" s="19">
        <v>27150</v>
      </c>
      <c r="X61" s="200"/>
      <c r="Y61" s="19">
        <v>25008</v>
      </c>
      <c r="Z61" s="19">
        <v>25008</v>
      </c>
      <c r="AA61" s="200"/>
      <c r="AB61" s="7" t="s">
        <v>45</v>
      </c>
      <c r="AC61" s="7" t="s">
        <v>45</v>
      </c>
      <c r="AD61" s="7" t="s">
        <v>45</v>
      </c>
      <c r="AE61" s="7" t="s">
        <v>45</v>
      </c>
      <c r="AF61" s="7" t="s">
        <v>45</v>
      </c>
      <c r="AG61" s="7" t="s">
        <v>45</v>
      </c>
      <c r="AH61" s="6"/>
      <c r="AI61" s="7" t="s">
        <v>47</v>
      </c>
      <c r="AJ61" s="8"/>
      <c r="AK61" s="235">
        <f t="shared" si="1"/>
        <v>2142</v>
      </c>
      <c r="AL61" s="235">
        <f t="shared" si="1"/>
        <v>0</v>
      </c>
      <c r="AM61" s="235">
        <f t="shared" si="2"/>
        <v>2142</v>
      </c>
    </row>
    <row r="62" spans="1:39" ht="18.600000000000001" customHeight="1" thickBot="1" x14ac:dyDescent="0.3">
      <c r="A62" s="208" t="s">
        <v>234</v>
      </c>
      <c r="B62" s="11" t="s">
        <v>94</v>
      </c>
      <c r="C62" s="222" t="s">
        <v>148</v>
      </c>
      <c r="D62" s="11" t="s">
        <v>235</v>
      </c>
      <c r="E62" s="13" t="s">
        <v>57</v>
      </c>
      <c r="F62" s="7" t="s">
        <v>43</v>
      </c>
      <c r="G62" s="7" t="s">
        <v>51</v>
      </c>
      <c r="H62" s="7" t="s">
        <v>45</v>
      </c>
      <c r="I62" s="7" t="s">
        <v>45</v>
      </c>
      <c r="J62" s="7" t="s">
        <v>45</v>
      </c>
      <c r="K62" s="209">
        <v>44929</v>
      </c>
      <c r="L62" s="209">
        <v>44929</v>
      </c>
      <c r="M62" s="209">
        <v>44929</v>
      </c>
      <c r="N62" s="7" t="s">
        <v>45</v>
      </c>
      <c r="O62" s="209">
        <v>45080</v>
      </c>
      <c r="P62" s="7" t="s">
        <v>45</v>
      </c>
      <c r="Q62" s="209">
        <v>45110</v>
      </c>
      <c r="R62" s="7" t="s">
        <v>45</v>
      </c>
      <c r="S62" s="209">
        <v>45141</v>
      </c>
      <c r="T62" s="209">
        <v>45141</v>
      </c>
      <c r="U62" s="7" t="s">
        <v>46</v>
      </c>
      <c r="V62" s="210">
        <f t="shared" si="4"/>
        <v>1485</v>
      </c>
      <c r="W62" s="19">
        <v>1485</v>
      </c>
      <c r="X62" s="200"/>
      <c r="Y62" s="19">
        <v>1237.5</v>
      </c>
      <c r="Z62" s="19">
        <v>1237.5</v>
      </c>
      <c r="AA62" s="200"/>
      <c r="AB62" s="7" t="s">
        <v>45</v>
      </c>
      <c r="AC62" s="7" t="s">
        <v>45</v>
      </c>
      <c r="AD62" s="7" t="s">
        <v>45</v>
      </c>
      <c r="AE62" s="7" t="s">
        <v>45</v>
      </c>
      <c r="AF62" s="7" t="s">
        <v>45</v>
      </c>
      <c r="AG62" s="7" t="s">
        <v>45</v>
      </c>
      <c r="AH62" s="6"/>
      <c r="AI62" s="7" t="s">
        <v>47</v>
      </c>
      <c r="AJ62" s="8"/>
      <c r="AK62" s="235">
        <f t="shared" si="1"/>
        <v>247.5</v>
      </c>
      <c r="AL62" s="235">
        <f t="shared" si="1"/>
        <v>0</v>
      </c>
      <c r="AM62" s="235">
        <f t="shared" si="2"/>
        <v>247.5</v>
      </c>
    </row>
    <row r="63" spans="1:39" ht="18.600000000000001" customHeight="1" thickBot="1" x14ac:dyDescent="0.3">
      <c r="A63" s="208" t="s">
        <v>236</v>
      </c>
      <c r="B63" s="11" t="s">
        <v>237</v>
      </c>
      <c r="C63" s="222" t="s">
        <v>238</v>
      </c>
      <c r="D63" s="11" t="s">
        <v>239</v>
      </c>
      <c r="E63" s="13" t="s">
        <v>57</v>
      </c>
      <c r="F63" s="7" t="s">
        <v>43</v>
      </c>
      <c r="G63" s="7" t="s">
        <v>240</v>
      </c>
      <c r="H63" s="7" t="s">
        <v>45</v>
      </c>
      <c r="I63" s="7" t="s">
        <v>45</v>
      </c>
      <c r="J63" s="7" t="s">
        <v>45</v>
      </c>
      <c r="K63" s="209">
        <v>45080</v>
      </c>
      <c r="L63" s="209">
        <v>45080</v>
      </c>
      <c r="M63" s="209">
        <v>45080</v>
      </c>
      <c r="N63" s="7" t="s">
        <v>45</v>
      </c>
      <c r="O63" s="209">
        <v>45080</v>
      </c>
      <c r="P63" s="7" t="s">
        <v>45</v>
      </c>
      <c r="Q63" s="209">
        <v>45110</v>
      </c>
      <c r="R63" s="7" t="s">
        <v>45</v>
      </c>
      <c r="S63" s="215" t="s">
        <v>241</v>
      </c>
      <c r="T63" s="215" t="s">
        <v>241</v>
      </c>
      <c r="U63" s="7" t="s">
        <v>46</v>
      </c>
      <c r="V63" s="210">
        <f t="shared" si="4"/>
        <v>10752</v>
      </c>
      <c r="W63" s="19">
        <v>10752</v>
      </c>
      <c r="X63" s="200"/>
      <c r="Y63" s="19">
        <v>10752</v>
      </c>
      <c r="Z63" s="19">
        <v>10752</v>
      </c>
      <c r="AA63" s="200"/>
      <c r="AB63" s="7" t="s">
        <v>45</v>
      </c>
      <c r="AC63" s="7" t="s">
        <v>45</v>
      </c>
      <c r="AD63" s="7" t="s">
        <v>45</v>
      </c>
      <c r="AE63" s="7" t="s">
        <v>45</v>
      </c>
      <c r="AF63" s="7" t="s">
        <v>45</v>
      </c>
      <c r="AG63" s="7" t="s">
        <v>45</v>
      </c>
      <c r="AH63" s="6"/>
      <c r="AI63" s="7" t="s">
        <v>47</v>
      </c>
      <c r="AJ63" s="8"/>
      <c r="AK63" s="235">
        <f t="shared" si="1"/>
        <v>0</v>
      </c>
      <c r="AL63" s="235">
        <f t="shared" si="1"/>
        <v>0</v>
      </c>
      <c r="AM63" s="235">
        <f t="shared" si="2"/>
        <v>0</v>
      </c>
    </row>
    <row r="64" spans="1:39" ht="18.600000000000001" customHeight="1" thickBot="1" x14ac:dyDescent="0.3">
      <c r="A64" s="208" t="s">
        <v>242</v>
      </c>
      <c r="B64" s="11" t="s">
        <v>65</v>
      </c>
      <c r="C64" s="222" t="s">
        <v>66</v>
      </c>
      <c r="D64" s="6" t="s">
        <v>243</v>
      </c>
      <c r="E64" s="7" t="s">
        <v>68</v>
      </c>
      <c r="F64" s="7" t="s">
        <v>43</v>
      </c>
      <c r="G64" s="7" t="s">
        <v>51</v>
      </c>
      <c r="H64" s="7" t="s">
        <v>45</v>
      </c>
      <c r="I64" s="7" t="s">
        <v>45</v>
      </c>
      <c r="J64" s="7" t="s">
        <v>45</v>
      </c>
      <c r="K64" s="209">
        <v>45080</v>
      </c>
      <c r="L64" s="209">
        <v>45080</v>
      </c>
      <c r="M64" s="209">
        <v>45080</v>
      </c>
      <c r="N64" s="7" t="s">
        <v>45</v>
      </c>
      <c r="O64" s="209">
        <v>45080</v>
      </c>
      <c r="P64" s="7" t="s">
        <v>45</v>
      </c>
      <c r="Q64" s="209">
        <v>45080</v>
      </c>
      <c r="R64" s="7" t="s">
        <v>45</v>
      </c>
      <c r="S64" s="209">
        <v>45141</v>
      </c>
      <c r="T64" s="209">
        <v>45141</v>
      </c>
      <c r="U64" s="7" t="s">
        <v>46</v>
      </c>
      <c r="V64" s="210">
        <f t="shared" si="4"/>
        <v>45500</v>
      </c>
      <c r="W64" s="19">
        <v>45500</v>
      </c>
      <c r="X64" s="24"/>
      <c r="Y64" s="19">
        <v>45500</v>
      </c>
      <c r="Z64" s="19">
        <v>45500</v>
      </c>
      <c r="AA64" s="24"/>
      <c r="AB64" s="7" t="s">
        <v>45</v>
      </c>
      <c r="AC64" s="7" t="s">
        <v>45</v>
      </c>
      <c r="AD64" s="7" t="s">
        <v>45</v>
      </c>
      <c r="AE64" s="7" t="s">
        <v>45</v>
      </c>
      <c r="AF64" s="7" t="s">
        <v>45</v>
      </c>
      <c r="AG64" s="7" t="s">
        <v>45</v>
      </c>
      <c r="AH64" s="6"/>
      <c r="AI64" s="7" t="s">
        <v>47</v>
      </c>
      <c r="AJ64" s="8"/>
      <c r="AK64" s="235">
        <f t="shared" si="1"/>
        <v>0</v>
      </c>
      <c r="AL64" s="235">
        <f t="shared" si="1"/>
        <v>0</v>
      </c>
      <c r="AM64" s="235">
        <f t="shared" si="2"/>
        <v>0</v>
      </c>
    </row>
    <row r="65" spans="1:39" ht="18.600000000000001" customHeight="1" thickBot="1" x14ac:dyDescent="0.3">
      <c r="A65" s="208" t="s">
        <v>244</v>
      </c>
      <c r="B65" s="11" t="s">
        <v>245</v>
      </c>
      <c r="C65" s="222" t="s">
        <v>148</v>
      </c>
      <c r="D65" s="11" t="s">
        <v>246</v>
      </c>
      <c r="E65" s="13" t="s">
        <v>57</v>
      </c>
      <c r="F65" s="7" t="s">
        <v>43</v>
      </c>
      <c r="G65" s="7" t="s">
        <v>51</v>
      </c>
      <c r="H65" s="7" t="s">
        <v>45</v>
      </c>
      <c r="I65" s="7" t="s">
        <v>45</v>
      </c>
      <c r="J65" s="7" t="s">
        <v>45</v>
      </c>
      <c r="K65" s="209">
        <v>45141</v>
      </c>
      <c r="L65" s="209">
        <v>45141</v>
      </c>
      <c r="M65" s="209">
        <v>45141</v>
      </c>
      <c r="N65" s="7" t="s">
        <v>45</v>
      </c>
      <c r="O65" s="209">
        <v>45141</v>
      </c>
      <c r="P65" s="7" t="s">
        <v>45</v>
      </c>
      <c r="Q65" s="209">
        <v>45141</v>
      </c>
      <c r="R65" s="7" t="s">
        <v>45</v>
      </c>
      <c r="S65" s="209">
        <v>45141</v>
      </c>
      <c r="T65" s="209">
        <v>45141</v>
      </c>
      <c r="U65" s="7" t="s">
        <v>46</v>
      </c>
      <c r="V65" s="210">
        <f t="shared" si="4"/>
        <v>1360</v>
      </c>
      <c r="W65" s="19">
        <v>1360</v>
      </c>
      <c r="X65" s="200"/>
      <c r="Y65" s="19">
        <v>1360</v>
      </c>
      <c r="Z65" s="19">
        <v>1360</v>
      </c>
      <c r="AA65" s="200"/>
      <c r="AB65" s="7" t="s">
        <v>45</v>
      </c>
      <c r="AC65" s="7" t="s">
        <v>45</v>
      </c>
      <c r="AD65" s="7" t="s">
        <v>45</v>
      </c>
      <c r="AE65" s="7" t="s">
        <v>45</v>
      </c>
      <c r="AF65" s="7" t="s">
        <v>45</v>
      </c>
      <c r="AG65" s="7" t="s">
        <v>45</v>
      </c>
      <c r="AH65" s="6"/>
      <c r="AI65" s="7" t="s">
        <v>47</v>
      </c>
      <c r="AJ65" s="8"/>
      <c r="AK65" s="235">
        <f t="shared" si="1"/>
        <v>0</v>
      </c>
      <c r="AL65" s="235">
        <f t="shared" si="1"/>
        <v>0</v>
      </c>
      <c r="AM65" s="235">
        <f t="shared" si="2"/>
        <v>0</v>
      </c>
    </row>
    <row r="66" spans="1:39" ht="18.600000000000001" customHeight="1" thickBot="1" x14ac:dyDescent="0.3">
      <c r="A66" s="208" t="s">
        <v>247</v>
      </c>
      <c r="B66" s="11" t="s">
        <v>248</v>
      </c>
      <c r="C66" s="236" t="s">
        <v>40</v>
      </c>
      <c r="D66" s="11" t="s">
        <v>249</v>
      </c>
      <c r="E66" s="13" t="s">
        <v>57</v>
      </c>
      <c r="F66" s="13" t="s">
        <v>43</v>
      </c>
      <c r="G66" s="13" t="s">
        <v>51</v>
      </c>
      <c r="H66" s="13" t="s">
        <v>45</v>
      </c>
      <c r="I66" s="13" t="s">
        <v>45</v>
      </c>
      <c r="J66" s="13" t="s">
        <v>45</v>
      </c>
      <c r="K66" s="209">
        <v>45202</v>
      </c>
      <c r="L66" s="209">
        <v>45202</v>
      </c>
      <c r="M66" s="209">
        <v>45202</v>
      </c>
      <c r="N66" s="13" t="s">
        <v>45</v>
      </c>
      <c r="O66" s="209">
        <v>45202</v>
      </c>
      <c r="P66" s="13" t="s">
        <v>45</v>
      </c>
      <c r="Q66" s="211" t="s">
        <v>250</v>
      </c>
      <c r="R66" s="13" t="s">
        <v>45</v>
      </c>
      <c r="S66" s="215" t="s">
        <v>251</v>
      </c>
      <c r="T66" s="215" t="s">
        <v>251</v>
      </c>
      <c r="U66" s="13" t="s">
        <v>46</v>
      </c>
      <c r="V66" s="210">
        <f t="shared" si="4"/>
        <v>2500</v>
      </c>
      <c r="W66" s="20">
        <v>2500</v>
      </c>
      <c r="X66" s="200"/>
      <c r="Y66" s="20">
        <v>2400</v>
      </c>
      <c r="Z66" s="20">
        <v>2400</v>
      </c>
      <c r="AA66" s="200"/>
      <c r="AB66" s="13" t="s">
        <v>45</v>
      </c>
      <c r="AC66" s="13" t="s">
        <v>45</v>
      </c>
      <c r="AD66" s="13" t="s">
        <v>45</v>
      </c>
      <c r="AE66" s="13" t="s">
        <v>45</v>
      </c>
      <c r="AF66" s="13" t="s">
        <v>45</v>
      </c>
      <c r="AG66" s="13" t="s">
        <v>45</v>
      </c>
      <c r="AH66" s="11"/>
      <c r="AI66" s="13" t="s">
        <v>47</v>
      </c>
      <c r="AJ66" s="14"/>
      <c r="AK66" s="235">
        <f t="shared" si="1"/>
        <v>100</v>
      </c>
      <c r="AL66" s="235">
        <f t="shared" si="1"/>
        <v>0</v>
      </c>
      <c r="AM66" s="235">
        <f t="shared" si="2"/>
        <v>100</v>
      </c>
    </row>
    <row r="67" spans="1:39" ht="18.600000000000001" customHeight="1" thickBot="1" x14ac:dyDescent="0.3">
      <c r="A67" s="208" t="s">
        <v>252</v>
      </c>
      <c r="B67" s="6" t="s">
        <v>65</v>
      </c>
      <c r="C67" s="222" t="s">
        <v>253</v>
      </c>
      <c r="D67" s="6" t="s">
        <v>254</v>
      </c>
      <c r="E67" s="7" t="s">
        <v>57</v>
      </c>
      <c r="F67" s="7" t="s">
        <v>43</v>
      </c>
      <c r="G67" s="7" t="s">
        <v>51</v>
      </c>
      <c r="H67" s="7" t="s">
        <v>45</v>
      </c>
      <c r="I67" s="7" t="s">
        <v>45</v>
      </c>
      <c r="J67" s="7" t="s">
        <v>45</v>
      </c>
      <c r="K67" s="209">
        <v>45202</v>
      </c>
      <c r="L67" s="209">
        <v>45202</v>
      </c>
      <c r="M67" s="209">
        <v>45202</v>
      </c>
      <c r="N67" s="7" t="s">
        <v>45</v>
      </c>
      <c r="O67" s="209">
        <v>45202</v>
      </c>
      <c r="P67" s="7" t="s">
        <v>45</v>
      </c>
      <c r="Q67" s="209">
        <v>45202</v>
      </c>
      <c r="R67" s="7" t="s">
        <v>45</v>
      </c>
      <c r="S67" s="209">
        <v>45263</v>
      </c>
      <c r="T67" s="209">
        <v>45263</v>
      </c>
      <c r="U67" s="7" t="s">
        <v>46</v>
      </c>
      <c r="V67" s="210">
        <f t="shared" si="4"/>
        <v>6500</v>
      </c>
      <c r="W67" s="19">
        <v>6500</v>
      </c>
      <c r="X67" s="24"/>
      <c r="Y67" s="19">
        <v>6500</v>
      </c>
      <c r="Z67" s="19">
        <v>6500</v>
      </c>
      <c r="AA67" s="24"/>
      <c r="AB67" s="7" t="s">
        <v>45</v>
      </c>
      <c r="AC67" s="7" t="s">
        <v>45</v>
      </c>
      <c r="AD67" s="7" t="s">
        <v>45</v>
      </c>
      <c r="AE67" s="7" t="s">
        <v>45</v>
      </c>
      <c r="AF67" s="7" t="s">
        <v>45</v>
      </c>
      <c r="AG67" s="7" t="s">
        <v>45</v>
      </c>
      <c r="AH67" s="6"/>
      <c r="AI67" s="7" t="s">
        <v>47</v>
      </c>
      <c r="AJ67" s="8"/>
      <c r="AK67" s="235">
        <f t="shared" si="1"/>
        <v>0</v>
      </c>
      <c r="AL67" s="235">
        <f t="shared" si="1"/>
        <v>0</v>
      </c>
      <c r="AM67" s="235">
        <f t="shared" si="2"/>
        <v>0</v>
      </c>
    </row>
    <row r="68" spans="1:39" ht="18.600000000000001" customHeight="1" thickBot="1" x14ac:dyDescent="0.3">
      <c r="A68" s="208" t="s">
        <v>255</v>
      </c>
      <c r="B68" s="6" t="s">
        <v>143</v>
      </c>
      <c r="C68" s="222" t="s">
        <v>144</v>
      </c>
      <c r="D68" s="6" t="s">
        <v>256</v>
      </c>
      <c r="E68" s="7" t="s">
        <v>42</v>
      </c>
      <c r="F68" s="7" t="s">
        <v>43</v>
      </c>
      <c r="G68" s="7" t="s">
        <v>51</v>
      </c>
      <c r="H68" s="7" t="s">
        <v>45</v>
      </c>
      <c r="I68" s="7" t="s">
        <v>45</v>
      </c>
      <c r="J68" s="7" t="s">
        <v>45</v>
      </c>
      <c r="K68" s="209">
        <v>45202</v>
      </c>
      <c r="L68" s="209">
        <v>45202</v>
      </c>
      <c r="M68" s="209">
        <v>45202</v>
      </c>
      <c r="N68" s="7" t="s">
        <v>45</v>
      </c>
      <c r="O68" s="209">
        <v>45202</v>
      </c>
      <c r="P68" s="7" t="s">
        <v>45</v>
      </c>
      <c r="Q68" s="209">
        <v>45202</v>
      </c>
      <c r="R68" s="7" t="s">
        <v>45</v>
      </c>
      <c r="S68" s="209">
        <v>45233</v>
      </c>
      <c r="T68" s="209">
        <v>45233</v>
      </c>
      <c r="U68" s="7" t="s">
        <v>46</v>
      </c>
      <c r="V68" s="210">
        <f t="shared" si="4"/>
        <v>6450</v>
      </c>
      <c r="W68" s="19">
        <v>6450</v>
      </c>
      <c r="X68" s="24"/>
      <c r="Y68" s="19">
        <v>6020</v>
      </c>
      <c r="Z68" s="19">
        <v>6020</v>
      </c>
      <c r="AA68" s="24"/>
      <c r="AB68" s="7" t="s">
        <v>45</v>
      </c>
      <c r="AC68" s="7" t="s">
        <v>45</v>
      </c>
      <c r="AD68" s="7" t="s">
        <v>45</v>
      </c>
      <c r="AE68" s="7" t="s">
        <v>45</v>
      </c>
      <c r="AF68" s="7" t="s">
        <v>45</v>
      </c>
      <c r="AG68" s="7" t="s">
        <v>45</v>
      </c>
      <c r="AH68" s="6"/>
      <c r="AI68" s="7" t="s">
        <v>47</v>
      </c>
      <c r="AJ68" s="8"/>
      <c r="AK68" s="235">
        <f t="shared" si="1"/>
        <v>430</v>
      </c>
      <c r="AL68" s="235">
        <f t="shared" si="1"/>
        <v>0</v>
      </c>
      <c r="AM68" s="235">
        <f t="shared" si="2"/>
        <v>430</v>
      </c>
    </row>
    <row r="69" spans="1:39" ht="18.600000000000001" customHeight="1" thickBot="1" x14ac:dyDescent="0.3">
      <c r="A69" s="208" t="s">
        <v>257</v>
      </c>
      <c r="B69" s="6" t="s">
        <v>131</v>
      </c>
      <c r="C69" s="222" t="s">
        <v>40</v>
      </c>
      <c r="D69" s="6" t="s">
        <v>258</v>
      </c>
      <c r="E69" s="7" t="s">
        <v>57</v>
      </c>
      <c r="F69" s="7" t="s">
        <v>43</v>
      </c>
      <c r="G69" s="7" t="s">
        <v>51</v>
      </c>
      <c r="H69" s="7" t="s">
        <v>45</v>
      </c>
      <c r="I69" s="7" t="s">
        <v>45</v>
      </c>
      <c r="J69" s="7" t="s">
        <v>45</v>
      </c>
      <c r="K69" s="209">
        <v>45202</v>
      </c>
      <c r="L69" s="209">
        <v>45202</v>
      </c>
      <c r="M69" s="209">
        <v>45202</v>
      </c>
      <c r="N69" s="7" t="s">
        <v>45</v>
      </c>
      <c r="O69" s="209">
        <v>45202</v>
      </c>
      <c r="P69" s="7" t="s">
        <v>45</v>
      </c>
      <c r="Q69" s="211" t="s">
        <v>251</v>
      </c>
      <c r="R69" s="7" t="s">
        <v>45</v>
      </c>
      <c r="S69" s="211" t="s">
        <v>251</v>
      </c>
      <c r="T69" s="211" t="s">
        <v>251</v>
      </c>
      <c r="U69" s="7" t="s">
        <v>46</v>
      </c>
      <c r="V69" s="210">
        <f t="shared" si="4"/>
        <v>7350</v>
      </c>
      <c r="W69" s="19">
        <v>7350</v>
      </c>
      <c r="X69" s="24"/>
      <c r="Y69" s="19">
        <v>7350</v>
      </c>
      <c r="Z69" s="19">
        <v>7350</v>
      </c>
      <c r="AA69" s="24"/>
      <c r="AB69" s="7" t="s">
        <v>45</v>
      </c>
      <c r="AC69" s="7" t="s">
        <v>45</v>
      </c>
      <c r="AD69" s="7" t="s">
        <v>45</v>
      </c>
      <c r="AE69" s="7" t="s">
        <v>45</v>
      </c>
      <c r="AF69" s="7" t="s">
        <v>45</v>
      </c>
      <c r="AG69" s="7" t="s">
        <v>45</v>
      </c>
      <c r="AH69" s="6"/>
      <c r="AI69" s="7" t="s">
        <v>47</v>
      </c>
      <c r="AJ69" s="8"/>
      <c r="AK69" s="235">
        <f t="shared" si="1"/>
        <v>0</v>
      </c>
      <c r="AL69" s="235">
        <f t="shared" si="1"/>
        <v>0</v>
      </c>
      <c r="AM69" s="235">
        <f t="shared" si="2"/>
        <v>0</v>
      </c>
    </row>
    <row r="70" spans="1:39" ht="18.600000000000001" customHeight="1" thickBot="1" x14ac:dyDescent="0.3">
      <c r="A70" s="208" t="s">
        <v>259</v>
      </c>
      <c r="B70" s="6" t="s">
        <v>60</v>
      </c>
      <c r="C70" s="222" t="s">
        <v>61</v>
      </c>
      <c r="D70" s="6" t="s">
        <v>260</v>
      </c>
      <c r="E70" s="7" t="s">
        <v>57</v>
      </c>
      <c r="F70" s="7" t="s">
        <v>43</v>
      </c>
      <c r="G70" s="7" t="s">
        <v>51</v>
      </c>
      <c r="H70" s="7" t="s">
        <v>45</v>
      </c>
      <c r="I70" s="7" t="s">
        <v>45</v>
      </c>
      <c r="J70" s="7" t="s">
        <v>45</v>
      </c>
      <c r="K70" s="211" t="s">
        <v>250</v>
      </c>
      <c r="L70" s="211" t="s">
        <v>250</v>
      </c>
      <c r="M70" s="211" t="s">
        <v>250</v>
      </c>
      <c r="N70" s="7" t="s">
        <v>45</v>
      </c>
      <c r="O70" s="211" t="s">
        <v>251</v>
      </c>
      <c r="P70" s="7" t="s">
        <v>45</v>
      </c>
      <c r="Q70" s="211" t="s">
        <v>261</v>
      </c>
      <c r="R70" s="7" t="s">
        <v>45</v>
      </c>
      <c r="S70" s="211" t="s">
        <v>122</v>
      </c>
      <c r="T70" s="211" t="s">
        <v>122</v>
      </c>
      <c r="U70" s="7" t="s">
        <v>46</v>
      </c>
      <c r="V70" s="210">
        <f t="shared" si="4"/>
        <v>1850</v>
      </c>
      <c r="W70" s="19">
        <v>1850</v>
      </c>
      <c r="X70" s="24"/>
      <c r="Y70" s="19">
        <v>1654</v>
      </c>
      <c r="Z70" s="19">
        <v>1654</v>
      </c>
      <c r="AA70" s="24"/>
      <c r="AB70" s="7" t="s">
        <v>45</v>
      </c>
      <c r="AC70" s="7" t="s">
        <v>45</v>
      </c>
      <c r="AD70" s="7" t="s">
        <v>45</v>
      </c>
      <c r="AE70" s="7" t="s">
        <v>45</v>
      </c>
      <c r="AF70" s="7" t="s">
        <v>45</v>
      </c>
      <c r="AG70" s="7" t="s">
        <v>45</v>
      </c>
      <c r="AH70" s="6"/>
      <c r="AI70" s="7" t="s">
        <v>47</v>
      </c>
      <c r="AJ70" s="8"/>
      <c r="AK70" s="235">
        <f t="shared" ref="AK70:AL133" si="5">W70-Z70</f>
        <v>196</v>
      </c>
      <c r="AL70" s="235">
        <f t="shared" si="5"/>
        <v>0</v>
      </c>
      <c r="AM70" s="235">
        <f t="shared" ref="AM70:AM133" si="6">AK70+AL70</f>
        <v>196</v>
      </c>
    </row>
    <row r="71" spans="1:39" ht="18.600000000000001" customHeight="1" thickBot="1" x14ac:dyDescent="0.3">
      <c r="A71" s="208" t="s">
        <v>262</v>
      </c>
      <c r="B71" s="6" t="s">
        <v>263</v>
      </c>
      <c r="C71" s="222" t="s">
        <v>264</v>
      </c>
      <c r="D71" s="6" t="s">
        <v>265</v>
      </c>
      <c r="E71" s="7" t="s">
        <v>80</v>
      </c>
      <c r="F71" s="7" t="s">
        <v>43</v>
      </c>
      <c r="G71" s="7" t="s">
        <v>51</v>
      </c>
      <c r="H71" s="7" t="s">
        <v>45</v>
      </c>
      <c r="I71" s="7" t="s">
        <v>45</v>
      </c>
      <c r="J71" s="7" t="s">
        <v>45</v>
      </c>
      <c r="K71" s="211" t="s">
        <v>261</v>
      </c>
      <c r="L71" s="211" t="s">
        <v>261</v>
      </c>
      <c r="M71" s="211" t="s">
        <v>261</v>
      </c>
      <c r="N71" s="7" t="s">
        <v>45</v>
      </c>
      <c r="O71" s="211" t="s">
        <v>261</v>
      </c>
      <c r="P71" s="7" t="s">
        <v>45</v>
      </c>
      <c r="Q71" s="211" t="s">
        <v>261</v>
      </c>
      <c r="R71" s="7" t="s">
        <v>45</v>
      </c>
      <c r="S71" s="211" t="s">
        <v>261</v>
      </c>
      <c r="T71" s="211" t="s">
        <v>261</v>
      </c>
      <c r="U71" s="7" t="s">
        <v>46</v>
      </c>
      <c r="V71" s="210">
        <f t="shared" si="4"/>
        <v>29100</v>
      </c>
      <c r="W71" s="19">
        <v>29100</v>
      </c>
      <c r="X71" s="24"/>
      <c r="Y71" s="19">
        <v>28300</v>
      </c>
      <c r="Z71" s="19">
        <v>28300</v>
      </c>
      <c r="AA71" s="24"/>
      <c r="AB71" s="7" t="s">
        <v>45</v>
      </c>
      <c r="AC71" s="7" t="s">
        <v>45</v>
      </c>
      <c r="AD71" s="7" t="s">
        <v>45</v>
      </c>
      <c r="AE71" s="7" t="s">
        <v>45</v>
      </c>
      <c r="AF71" s="7" t="s">
        <v>45</v>
      </c>
      <c r="AG71" s="7" t="s">
        <v>45</v>
      </c>
      <c r="AH71" s="6"/>
      <c r="AI71" s="7" t="s">
        <v>47</v>
      </c>
      <c r="AJ71" s="8"/>
      <c r="AK71" s="235">
        <f t="shared" si="5"/>
        <v>800</v>
      </c>
      <c r="AL71" s="235">
        <f t="shared" si="5"/>
        <v>0</v>
      </c>
      <c r="AM71" s="235">
        <f t="shared" si="6"/>
        <v>800</v>
      </c>
    </row>
    <row r="72" spans="1:39" ht="18.600000000000001" customHeight="1" thickBot="1" x14ac:dyDescent="0.3">
      <c r="A72" s="208" t="s">
        <v>266</v>
      </c>
      <c r="B72" s="6" t="s">
        <v>143</v>
      </c>
      <c r="C72" s="222" t="s">
        <v>74</v>
      </c>
      <c r="D72" s="6" t="s">
        <v>267</v>
      </c>
      <c r="E72" s="7" t="s">
        <v>68</v>
      </c>
      <c r="F72" s="7" t="s">
        <v>43</v>
      </c>
      <c r="G72" s="7" t="s">
        <v>51</v>
      </c>
      <c r="H72" s="7" t="s">
        <v>45</v>
      </c>
      <c r="I72" s="7" t="s">
        <v>45</v>
      </c>
      <c r="J72" s="7" t="s">
        <v>45</v>
      </c>
      <c r="K72" s="211" t="s">
        <v>261</v>
      </c>
      <c r="L72" s="211" t="s">
        <v>261</v>
      </c>
      <c r="M72" s="211" t="s">
        <v>261</v>
      </c>
      <c r="N72" s="7" t="s">
        <v>45</v>
      </c>
      <c r="O72" s="211" t="s">
        <v>261</v>
      </c>
      <c r="P72" s="7" t="s">
        <v>45</v>
      </c>
      <c r="Q72" s="211" t="s">
        <v>261</v>
      </c>
      <c r="R72" s="7" t="s">
        <v>45</v>
      </c>
      <c r="S72" s="211" t="s">
        <v>268</v>
      </c>
      <c r="T72" s="211" t="s">
        <v>268</v>
      </c>
      <c r="U72" s="7" t="s">
        <v>46</v>
      </c>
      <c r="V72" s="210">
        <f t="shared" si="4"/>
        <v>23000</v>
      </c>
      <c r="W72" s="19">
        <v>23000</v>
      </c>
      <c r="X72" s="24"/>
      <c r="Y72" s="19">
        <v>22000</v>
      </c>
      <c r="Z72" s="19">
        <v>22000</v>
      </c>
      <c r="AA72" s="24"/>
      <c r="AB72" s="7" t="s">
        <v>45</v>
      </c>
      <c r="AC72" s="7" t="s">
        <v>45</v>
      </c>
      <c r="AD72" s="7" t="s">
        <v>45</v>
      </c>
      <c r="AE72" s="7" t="s">
        <v>45</v>
      </c>
      <c r="AF72" s="7" t="s">
        <v>45</v>
      </c>
      <c r="AG72" s="7" t="s">
        <v>45</v>
      </c>
      <c r="AH72" s="6"/>
      <c r="AI72" s="7" t="s">
        <v>47</v>
      </c>
      <c r="AJ72" s="8"/>
      <c r="AK72" s="235">
        <f t="shared" si="5"/>
        <v>1000</v>
      </c>
      <c r="AL72" s="235">
        <f t="shared" si="5"/>
        <v>0</v>
      </c>
      <c r="AM72" s="235">
        <f t="shared" si="6"/>
        <v>1000</v>
      </c>
    </row>
    <row r="73" spans="1:39" ht="18.600000000000001" customHeight="1" thickBot="1" x14ac:dyDescent="0.3">
      <c r="A73" s="208" t="s">
        <v>269</v>
      </c>
      <c r="B73" s="11" t="s">
        <v>65</v>
      </c>
      <c r="C73" s="222" t="s">
        <v>66</v>
      </c>
      <c r="D73" s="6" t="s">
        <v>270</v>
      </c>
      <c r="E73" s="7" t="s">
        <v>68</v>
      </c>
      <c r="F73" s="7" t="s">
        <v>43</v>
      </c>
      <c r="G73" s="7" t="s">
        <v>51</v>
      </c>
      <c r="H73" s="7" t="s">
        <v>45</v>
      </c>
      <c r="I73" s="7" t="s">
        <v>45</v>
      </c>
      <c r="J73" s="7" t="s">
        <v>45</v>
      </c>
      <c r="K73" s="211" t="s">
        <v>261</v>
      </c>
      <c r="L73" s="211" t="s">
        <v>261</v>
      </c>
      <c r="M73" s="211" t="s">
        <v>261</v>
      </c>
      <c r="N73" s="7" t="s">
        <v>45</v>
      </c>
      <c r="O73" s="211" t="s">
        <v>261</v>
      </c>
      <c r="P73" s="7" t="s">
        <v>45</v>
      </c>
      <c r="Q73" s="211" t="s">
        <v>261</v>
      </c>
      <c r="R73" s="7" t="s">
        <v>45</v>
      </c>
      <c r="S73" s="211" t="s">
        <v>271</v>
      </c>
      <c r="T73" s="211" t="s">
        <v>271</v>
      </c>
      <c r="U73" s="7" t="s">
        <v>46</v>
      </c>
      <c r="V73" s="210">
        <f t="shared" si="4"/>
        <v>26000</v>
      </c>
      <c r="W73" s="19">
        <v>26000</v>
      </c>
      <c r="X73" s="24"/>
      <c r="Y73" s="19">
        <v>26000</v>
      </c>
      <c r="Z73" s="19">
        <v>26000</v>
      </c>
      <c r="AA73" s="24"/>
      <c r="AB73" s="7" t="s">
        <v>45</v>
      </c>
      <c r="AC73" s="7" t="s">
        <v>45</v>
      </c>
      <c r="AD73" s="7" t="s">
        <v>45</v>
      </c>
      <c r="AE73" s="7" t="s">
        <v>45</v>
      </c>
      <c r="AF73" s="7" t="s">
        <v>45</v>
      </c>
      <c r="AG73" s="7" t="s">
        <v>45</v>
      </c>
      <c r="AH73" s="6"/>
      <c r="AI73" s="7" t="s">
        <v>47</v>
      </c>
      <c r="AJ73" s="8"/>
      <c r="AK73" s="235">
        <f t="shared" si="5"/>
        <v>0</v>
      </c>
      <c r="AL73" s="235">
        <f t="shared" si="5"/>
        <v>0</v>
      </c>
      <c r="AM73" s="235">
        <f t="shared" si="6"/>
        <v>0</v>
      </c>
    </row>
    <row r="74" spans="1:39" ht="18.600000000000001" customHeight="1" thickBot="1" x14ac:dyDescent="0.3">
      <c r="A74" s="208" t="s">
        <v>272</v>
      </c>
      <c r="B74" s="11" t="s">
        <v>143</v>
      </c>
      <c r="C74" s="222" t="s">
        <v>273</v>
      </c>
      <c r="D74" s="6" t="s">
        <v>274</v>
      </c>
      <c r="E74" s="7" t="s">
        <v>57</v>
      </c>
      <c r="F74" s="7" t="s">
        <v>43</v>
      </c>
      <c r="G74" s="7" t="s">
        <v>51</v>
      </c>
      <c r="H74" s="7" t="s">
        <v>45</v>
      </c>
      <c r="I74" s="7" t="s">
        <v>45</v>
      </c>
      <c r="J74" s="7" t="s">
        <v>45</v>
      </c>
      <c r="K74" s="211" t="s">
        <v>137</v>
      </c>
      <c r="L74" s="211" t="s">
        <v>137</v>
      </c>
      <c r="M74" s="211" t="s">
        <v>137</v>
      </c>
      <c r="N74" s="7" t="s">
        <v>45</v>
      </c>
      <c r="O74" s="211" t="s">
        <v>137</v>
      </c>
      <c r="P74" s="7" t="s">
        <v>45</v>
      </c>
      <c r="Q74" s="211" t="s">
        <v>137</v>
      </c>
      <c r="R74" s="7" t="s">
        <v>45</v>
      </c>
      <c r="S74" s="211" t="s">
        <v>275</v>
      </c>
      <c r="T74" s="211" t="s">
        <v>275</v>
      </c>
      <c r="U74" s="7" t="s">
        <v>46</v>
      </c>
      <c r="V74" s="210">
        <f t="shared" si="4"/>
        <v>8800</v>
      </c>
      <c r="W74" s="19">
        <v>8800</v>
      </c>
      <c r="X74" s="24"/>
      <c r="Y74" s="19">
        <v>8800</v>
      </c>
      <c r="Z74" s="19">
        <v>8800</v>
      </c>
      <c r="AA74" s="24"/>
      <c r="AB74" s="7" t="s">
        <v>45</v>
      </c>
      <c r="AC74" s="7" t="s">
        <v>45</v>
      </c>
      <c r="AD74" s="7" t="s">
        <v>45</v>
      </c>
      <c r="AE74" s="7" t="s">
        <v>45</v>
      </c>
      <c r="AF74" s="7" t="s">
        <v>45</v>
      </c>
      <c r="AG74" s="7" t="s">
        <v>45</v>
      </c>
      <c r="AH74" s="6"/>
      <c r="AI74" s="7" t="s">
        <v>47</v>
      </c>
      <c r="AJ74" s="8"/>
      <c r="AK74" s="235">
        <f t="shared" si="5"/>
        <v>0</v>
      </c>
      <c r="AL74" s="235">
        <f t="shared" si="5"/>
        <v>0</v>
      </c>
      <c r="AM74" s="235">
        <f t="shared" si="6"/>
        <v>0</v>
      </c>
    </row>
    <row r="75" spans="1:39" ht="18.600000000000001" customHeight="1" thickBot="1" x14ac:dyDescent="0.3">
      <c r="A75" s="208" t="s">
        <v>276</v>
      </c>
      <c r="B75" s="11" t="s">
        <v>117</v>
      </c>
      <c r="C75" s="222" t="s">
        <v>158</v>
      </c>
      <c r="D75" s="11" t="s">
        <v>277</v>
      </c>
      <c r="E75" s="13" t="s">
        <v>57</v>
      </c>
      <c r="F75" s="7" t="s">
        <v>43</v>
      </c>
      <c r="G75" s="7" t="s">
        <v>51</v>
      </c>
      <c r="H75" s="7" t="s">
        <v>45</v>
      </c>
      <c r="I75" s="7" t="s">
        <v>45</v>
      </c>
      <c r="J75" s="7" t="s">
        <v>45</v>
      </c>
      <c r="K75" s="211" t="s">
        <v>230</v>
      </c>
      <c r="L75" s="211" t="s">
        <v>230</v>
      </c>
      <c r="M75" s="211" t="s">
        <v>230</v>
      </c>
      <c r="N75" s="7" t="s">
        <v>45</v>
      </c>
      <c r="O75" s="211" t="s">
        <v>230</v>
      </c>
      <c r="P75" s="7" t="s">
        <v>45</v>
      </c>
      <c r="Q75" s="211" t="s">
        <v>278</v>
      </c>
      <c r="R75" s="7" t="s">
        <v>45</v>
      </c>
      <c r="S75" s="211" t="s">
        <v>278</v>
      </c>
      <c r="T75" s="211" t="s">
        <v>278</v>
      </c>
      <c r="U75" s="7" t="s">
        <v>46</v>
      </c>
      <c r="V75" s="210">
        <f t="shared" si="4"/>
        <v>5080</v>
      </c>
      <c r="W75" s="19">
        <v>5080</v>
      </c>
      <c r="X75" s="200"/>
      <c r="Y75" s="19">
        <v>4018.28</v>
      </c>
      <c r="Z75" s="19">
        <v>4018.28</v>
      </c>
      <c r="AA75" s="200"/>
      <c r="AB75" s="7" t="s">
        <v>45</v>
      </c>
      <c r="AC75" s="7" t="s">
        <v>45</v>
      </c>
      <c r="AD75" s="7" t="s">
        <v>45</v>
      </c>
      <c r="AE75" s="7" t="s">
        <v>45</v>
      </c>
      <c r="AF75" s="7" t="s">
        <v>45</v>
      </c>
      <c r="AG75" s="7" t="s">
        <v>45</v>
      </c>
      <c r="AH75" s="6"/>
      <c r="AI75" s="7" t="s">
        <v>47</v>
      </c>
      <c r="AJ75" s="8"/>
      <c r="AK75" s="235">
        <f t="shared" si="5"/>
        <v>1061.7199999999998</v>
      </c>
      <c r="AL75" s="235">
        <f t="shared" si="5"/>
        <v>0</v>
      </c>
      <c r="AM75" s="235">
        <f t="shared" si="6"/>
        <v>1061.7199999999998</v>
      </c>
    </row>
    <row r="76" spans="1:39" ht="18.600000000000001" customHeight="1" thickBot="1" x14ac:dyDescent="0.3">
      <c r="A76" s="208" t="s">
        <v>279</v>
      </c>
      <c r="B76" s="11" t="s">
        <v>65</v>
      </c>
      <c r="C76" s="222" t="s">
        <v>66</v>
      </c>
      <c r="D76" s="6" t="s">
        <v>280</v>
      </c>
      <c r="E76" s="7" t="s">
        <v>68</v>
      </c>
      <c r="F76" s="7" t="s">
        <v>43</v>
      </c>
      <c r="G76" s="7" t="s">
        <v>51</v>
      </c>
      <c r="H76" s="7" t="s">
        <v>45</v>
      </c>
      <c r="I76" s="7" t="s">
        <v>45</v>
      </c>
      <c r="J76" s="7" t="s">
        <v>45</v>
      </c>
      <c r="K76" s="211" t="s">
        <v>278</v>
      </c>
      <c r="L76" s="211" t="s">
        <v>278</v>
      </c>
      <c r="M76" s="211" t="s">
        <v>278</v>
      </c>
      <c r="N76" s="7" t="s">
        <v>45</v>
      </c>
      <c r="O76" s="211" t="s">
        <v>278</v>
      </c>
      <c r="P76" s="7" t="s">
        <v>45</v>
      </c>
      <c r="Q76" s="211" t="s">
        <v>281</v>
      </c>
      <c r="R76" s="7" t="s">
        <v>45</v>
      </c>
      <c r="S76" s="209">
        <v>44930</v>
      </c>
      <c r="T76" s="209">
        <v>44930</v>
      </c>
      <c r="U76" s="7" t="s">
        <v>46</v>
      </c>
      <c r="V76" s="210">
        <f t="shared" si="4"/>
        <v>58500</v>
      </c>
      <c r="W76" s="19">
        <v>58500</v>
      </c>
      <c r="X76" s="24"/>
      <c r="Y76" s="19">
        <v>58500</v>
      </c>
      <c r="Z76" s="19">
        <v>58500</v>
      </c>
      <c r="AA76" s="24"/>
      <c r="AB76" s="7" t="s">
        <v>45</v>
      </c>
      <c r="AC76" s="7" t="s">
        <v>45</v>
      </c>
      <c r="AD76" s="7" t="s">
        <v>45</v>
      </c>
      <c r="AE76" s="7" t="s">
        <v>45</v>
      </c>
      <c r="AF76" s="7" t="s">
        <v>45</v>
      </c>
      <c r="AG76" s="7" t="s">
        <v>45</v>
      </c>
      <c r="AH76" s="6"/>
      <c r="AI76" s="7" t="s">
        <v>47</v>
      </c>
      <c r="AJ76" s="8"/>
      <c r="AK76" s="235">
        <f t="shared" si="5"/>
        <v>0</v>
      </c>
      <c r="AL76" s="235">
        <f t="shared" si="5"/>
        <v>0</v>
      </c>
      <c r="AM76" s="235">
        <f t="shared" si="6"/>
        <v>0</v>
      </c>
    </row>
    <row r="77" spans="1:39" ht="18.600000000000001" customHeight="1" thickBot="1" x14ac:dyDescent="0.3">
      <c r="A77" s="208" t="s">
        <v>282</v>
      </c>
      <c r="B77" s="6" t="s">
        <v>131</v>
      </c>
      <c r="C77" s="222" t="s">
        <v>74</v>
      </c>
      <c r="D77" s="6" t="s">
        <v>283</v>
      </c>
      <c r="E77" s="7" t="s">
        <v>68</v>
      </c>
      <c r="F77" s="7" t="s">
        <v>43</v>
      </c>
      <c r="G77" s="7" t="s">
        <v>51</v>
      </c>
      <c r="H77" s="7" t="s">
        <v>45</v>
      </c>
      <c r="I77" s="7" t="s">
        <v>45</v>
      </c>
      <c r="J77" s="7" t="s">
        <v>45</v>
      </c>
      <c r="K77" s="211" t="s">
        <v>278</v>
      </c>
      <c r="L77" s="211" t="s">
        <v>278</v>
      </c>
      <c r="M77" s="211" t="s">
        <v>278</v>
      </c>
      <c r="N77" s="7" t="s">
        <v>45</v>
      </c>
      <c r="O77" s="211" t="s">
        <v>278</v>
      </c>
      <c r="P77" s="7" t="s">
        <v>45</v>
      </c>
      <c r="Q77" s="211" t="s">
        <v>281</v>
      </c>
      <c r="R77" s="7" t="s">
        <v>45</v>
      </c>
      <c r="S77" s="211" t="s">
        <v>284</v>
      </c>
      <c r="T77" s="211" t="s">
        <v>284</v>
      </c>
      <c r="U77" s="7" t="s">
        <v>46</v>
      </c>
      <c r="V77" s="210">
        <f t="shared" si="4"/>
        <v>23000</v>
      </c>
      <c r="W77" s="216">
        <v>23000</v>
      </c>
      <c r="X77" s="201"/>
      <c r="Y77" s="216">
        <v>21200</v>
      </c>
      <c r="Z77" s="216">
        <v>21200</v>
      </c>
      <c r="AA77" s="201"/>
      <c r="AB77" s="15" t="s">
        <v>45</v>
      </c>
      <c r="AC77" s="15" t="s">
        <v>45</v>
      </c>
      <c r="AD77" s="15" t="s">
        <v>45</v>
      </c>
      <c r="AE77" s="15" t="s">
        <v>45</v>
      </c>
      <c r="AF77" s="15" t="s">
        <v>45</v>
      </c>
      <c r="AG77" s="15" t="s">
        <v>45</v>
      </c>
      <c r="AH77" s="202"/>
      <c r="AI77" s="15" t="s">
        <v>47</v>
      </c>
      <c r="AJ77" s="8"/>
      <c r="AK77" s="235">
        <f t="shared" si="5"/>
        <v>1800</v>
      </c>
      <c r="AL77" s="235">
        <f t="shared" si="5"/>
        <v>0</v>
      </c>
      <c r="AM77" s="235">
        <f t="shared" si="6"/>
        <v>1800</v>
      </c>
    </row>
    <row r="78" spans="1:39" ht="18.600000000000001" customHeight="1" thickBot="1" x14ac:dyDescent="0.3">
      <c r="A78" s="196"/>
      <c r="B78" s="197"/>
      <c r="C78" s="296">
        <v>45017</v>
      </c>
      <c r="D78" s="297"/>
      <c r="E78" s="197"/>
      <c r="F78" s="197"/>
      <c r="G78" s="197"/>
      <c r="H78" s="197"/>
      <c r="I78" s="197"/>
      <c r="J78" s="197"/>
      <c r="K78" s="197"/>
      <c r="L78" s="197"/>
      <c r="M78" s="197"/>
      <c r="N78" s="197"/>
      <c r="O78" s="197"/>
      <c r="P78" s="197"/>
      <c r="Q78" s="197"/>
      <c r="R78" s="197"/>
      <c r="S78" s="197"/>
      <c r="T78" s="197"/>
      <c r="U78" s="197"/>
      <c r="V78" s="12">
        <v>0</v>
      </c>
      <c r="W78" s="198"/>
      <c r="X78" s="198"/>
      <c r="Y78" s="198"/>
      <c r="Z78" s="198"/>
      <c r="AA78" s="198"/>
      <c r="AB78" s="197"/>
      <c r="AC78" s="197"/>
      <c r="AD78" s="197"/>
      <c r="AE78" s="197"/>
      <c r="AF78" s="197"/>
      <c r="AG78" s="197"/>
      <c r="AH78" s="197"/>
      <c r="AI78" s="197"/>
      <c r="AJ78" s="199"/>
      <c r="AK78" s="235">
        <f t="shared" si="5"/>
        <v>0</v>
      </c>
      <c r="AL78" s="235">
        <f t="shared" si="5"/>
        <v>0</v>
      </c>
      <c r="AM78" s="235">
        <f t="shared" si="6"/>
        <v>0</v>
      </c>
    </row>
    <row r="79" spans="1:39" ht="18.600000000000001" customHeight="1" thickBot="1" x14ac:dyDescent="0.3">
      <c r="A79" s="208" t="s">
        <v>285</v>
      </c>
      <c r="B79" s="6" t="s">
        <v>60</v>
      </c>
      <c r="C79" s="222" t="s">
        <v>61</v>
      </c>
      <c r="D79" s="6" t="s">
        <v>286</v>
      </c>
      <c r="E79" s="7" t="s">
        <v>57</v>
      </c>
      <c r="F79" s="7" t="s">
        <v>43</v>
      </c>
      <c r="G79" s="7" t="s">
        <v>51</v>
      </c>
      <c r="H79" s="7" t="s">
        <v>45</v>
      </c>
      <c r="I79" s="7" t="s">
        <v>45</v>
      </c>
      <c r="J79" s="7" t="s">
        <v>45</v>
      </c>
      <c r="K79" s="209">
        <v>45050</v>
      </c>
      <c r="L79" s="211" t="s">
        <v>287</v>
      </c>
      <c r="M79" s="209">
        <v>45050</v>
      </c>
      <c r="N79" s="7" t="s">
        <v>45</v>
      </c>
      <c r="O79" s="209">
        <v>45050</v>
      </c>
      <c r="P79" s="7" t="s">
        <v>45</v>
      </c>
      <c r="Q79" s="209">
        <v>45264</v>
      </c>
      <c r="R79" s="7" t="s">
        <v>45</v>
      </c>
      <c r="S79" s="211" t="s">
        <v>288</v>
      </c>
      <c r="T79" s="211" t="s">
        <v>288</v>
      </c>
      <c r="U79" s="7" t="s">
        <v>46</v>
      </c>
      <c r="V79" s="210">
        <f t="shared" ref="V79:V100" si="7">SUM(W79+X79)</f>
        <v>1850</v>
      </c>
      <c r="W79" s="19">
        <v>1850</v>
      </c>
      <c r="X79" s="24"/>
      <c r="Y79" s="19">
        <v>1654</v>
      </c>
      <c r="Z79" s="19">
        <v>1654</v>
      </c>
      <c r="AA79" s="24"/>
      <c r="AB79" s="7" t="s">
        <v>45</v>
      </c>
      <c r="AC79" s="7" t="s">
        <v>45</v>
      </c>
      <c r="AD79" s="7" t="s">
        <v>45</v>
      </c>
      <c r="AE79" s="7" t="s">
        <v>45</v>
      </c>
      <c r="AF79" s="7" t="s">
        <v>45</v>
      </c>
      <c r="AG79" s="7" t="s">
        <v>45</v>
      </c>
      <c r="AH79" s="6"/>
      <c r="AI79" s="7" t="s">
        <v>47</v>
      </c>
      <c r="AJ79" s="8"/>
      <c r="AK79" s="235">
        <f t="shared" si="5"/>
        <v>196</v>
      </c>
      <c r="AL79" s="235">
        <f t="shared" si="5"/>
        <v>0</v>
      </c>
      <c r="AM79" s="235">
        <f t="shared" si="6"/>
        <v>196</v>
      </c>
    </row>
    <row r="80" spans="1:39" ht="18.600000000000001" customHeight="1" thickBot="1" x14ac:dyDescent="0.3">
      <c r="A80" s="208" t="s">
        <v>289</v>
      </c>
      <c r="B80" s="6" t="s">
        <v>290</v>
      </c>
      <c r="C80" s="222" t="s">
        <v>148</v>
      </c>
      <c r="D80" s="6" t="s">
        <v>291</v>
      </c>
      <c r="E80" s="7" t="s">
        <v>57</v>
      </c>
      <c r="F80" s="7" t="s">
        <v>43</v>
      </c>
      <c r="G80" s="7" t="s">
        <v>292</v>
      </c>
      <c r="H80" s="7" t="s">
        <v>45</v>
      </c>
      <c r="I80" s="7" t="s">
        <v>45</v>
      </c>
      <c r="J80" s="7" t="s">
        <v>45</v>
      </c>
      <c r="K80" s="7" t="s">
        <v>45</v>
      </c>
      <c r="L80" s="7" t="s">
        <v>45</v>
      </c>
      <c r="M80" s="7" t="s">
        <v>45</v>
      </c>
      <c r="N80" s="7" t="s">
        <v>45</v>
      </c>
      <c r="O80" s="209">
        <v>45203</v>
      </c>
      <c r="P80" s="7" t="s">
        <v>45</v>
      </c>
      <c r="Q80" s="209">
        <v>45203</v>
      </c>
      <c r="R80" s="7" t="s">
        <v>45</v>
      </c>
      <c r="S80" s="209">
        <v>45203</v>
      </c>
      <c r="T80" s="209">
        <v>45203</v>
      </c>
      <c r="U80" s="7" t="s">
        <v>46</v>
      </c>
      <c r="V80" s="210">
        <f t="shared" si="7"/>
        <v>8000</v>
      </c>
      <c r="W80" s="19">
        <v>8000</v>
      </c>
      <c r="X80" s="24"/>
      <c r="Y80" s="19">
        <v>8000</v>
      </c>
      <c r="Z80" s="19">
        <v>8000</v>
      </c>
      <c r="AA80" s="24"/>
      <c r="AB80" s="7" t="s">
        <v>45</v>
      </c>
      <c r="AC80" s="7" t="s">
        <v>45</v>
      </c>
      <c r="AD80" s="7" t="s">
        <v>45</v>
      </c>
      <c r="AE80" s="7" t="s">
        <v>45</v>
      </c>
      <c r="AF80" s="7" t="s">
        <v>45</v>
      </c>
      <c r="AG80" s="7" t="s">
        <v>45</v>
      </c>
      <c r="AH80" s="6"/>
      <c r="AI80" s="7" t="s">
        <v>47</v>
      </c>
      <c r="AJ80" s="8"/>
      <c r="AK80" s="235">
        <f t="shared" si="5"/>
        <v>0</v>
      </c>
      <c r="AL80" s="235">
        <f t="shared" si="5"/>
        <v>0</v>
      </c>
      <c r="AM80" s="235">
        <f t="shared" si="6"/>
        <v>0</v>
      </c>
    </row>
    <row r="81" spans="1:39" ht="18.600000000000001" customHeight="1" thickBot="1" x14ac:dyDescent="0.3">
      <c r="A81" s="16" t="s">
        <v>293</v>
      </c>
      <c r="B81" s="6" t="s">
        <v>294</v>
      </c>
      <c r="C81" s="222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210">
        <f t="shared" si="7"/>
        <v>0</v>
      </c>
      <c r="W81" s="24"/>
      <c r="X81" s="24"/>
      <c r="Y81" s="24"/>
      <c r="Z81" s="24"/>
      <c r="AA81" s="24"/>
      <c r="AB81" s="6"/>
      <c r="AC81" s="6"/>
      <c r="AD81" s="6"/>
      <c r="AE81" s="6"/>
      <c r="AF81" s="6"/>
      <c r="AG81" s="6"/>
      <c r="AH81" s="6"/>
      <c r="AI81" s="6"/>
      <c r="AJ81" s="199"/>
      <c r="AK81" s="235">
        <f t="shared" si="5"/>
        <v>0</v>
      </c>
      <c r="AL81" s="235">
        <f t="shared" si="5"/>
        <v>0</v>
      </c>
      <c r="AM81" s="235">
        <f t="shared" si="6"/>
        <v>0</v>
      </c>
    </row>
    <row r="82" spans="1:39" ht="18.600000000000001" customHeight="1" thickBot="1" x14ac:dyDescent="0.3">
      <c r="A82" s="208" t="s">
        <v>295</v>
      </c>
      <c r="B82" s="6" t="s">
        <v>73</v>
      </c>
      <c r="C82" s="222" t="s">
        <v>74</v>
      </c>
      <c r="D82" s="6" t="s">
        <v>296</v>
      </c>
      <c r="E82" s="7" t="s">
        <v>68</v>
      </c>
      <c r="F82" s="7" t="s">
        <v>43</v>
      </c>
      <c r="G82" s="7" t="s">
        <v>51</v>
      </c>
      <c r="H82" s="7" t="s">
        <v>45</v>
      </c>
      <c r="I82" s="7" t="s">
        <v>45</v>
      </c>
      <c r="J82" s="7" t="s">
        <v>45</v>
      </c>
      <c r="K82" s="211" t="s">
        <v>297</v>
      </c>
      <c r="L82" s="211" t="s">
        <v>297</v>
      </c>
      <c r="M82" s="211" t="s">
        <v>297</v>
      </c>
      <c r="N82" s="7" t="s">
        <v>45</v>
      </c>
      <c r="O82" s="211" t="s">
        <v>297</v>
      </c>
      <c r="P82" s="7" t="s">
        <v>45</v>
      </c>
      <c r="Q82" s="211" t="s">
        <v>298</v>
      </c>
      <c r="R82" s="7" t="s">
        <v>45</v>
      </c>
      <c r="S82" s="211" t="s">
        <v>298</v>
      </c>
      <c r="T82" s="211" t="s">
        <v>298</v>
      </c>
      <c r="U82" s="7" t="s">
        <v>46</v>
      </c>
      <c r="V82" s="210">
        <f t="shared" si="7"/>
        <v>23000</v>
      </c>
      <c r="W82" s="19">
        <v>23000</v>
      </c>
      <c r="X82" s="24"/>
      <c r="Y82" s="19">
        <v>21000</v>
      </c>
      <c r="Z82" s="19">
        <v>21000</v>
      </c>
      <c r="AA82" s="24"/>
      <c r="AB82" s="7" t="s">
        <v>45</v>
      </c>
      <c r="AC82" s="7" t="s">
        <v>45</v>
      </c>
      <c r="AD82" s="7" t="s">
        <v>45</v>
      </c>
      <c r="AE82" s="7" t="s">
        <v>45</v>
      </c>
      <c r="AF82" s="7" t="s">
        <v>45</v>
      </c>
      <c r="AG82" s="7" t="s">
        <v>45</v>
      </c>
      <c r="AH82" s="6"/>
      <c r="AI82" s="7" t="s">
        <v>47</v>
      </c>
      <c r="AJ82" s="8"/>
      <c r="AK82" s="235">
        <f t="shared" si="5"/>
        <v>2000</v>
      </c>
      <c r="AL82" s="235">
        <f t="shared" si="5"/>
        <v>0</v>
      </c>
      <c r="AM82" s="235">
        <f t="shared" si="6"/>
        <v>2000</v>
      </c>
    </row>
    <row r="83" spans="1:39" ht="18.600000000000001" customHeight="1" thickBot="1" x14ac:dyDescent="0.3">
      <c r="A83" s="208" t="s">
        <v>299</v>
      </c>
      <c r="B83" s="11" t="s">
        <v>65</v>
      </c>
      <c r="C83" s="222" t="s">
        <v>66</v>
      </c>
      <c r="D83" s="6" t="s">
        <v>300</v>
      </c>
      <c r="E83" s="7" t="s">
        <v>68</v>
      </c>
      <c r="F83" s="7" t="s">
        <v>43</v>
      </c>
      <c r="G83" s="7" t="s">
        <v>51</v>
      </c>
      <c r="H83" s="7" t="s">
        <v>45</v>
      </c>
      <c r="I83" s="7" t="s">
        <v>45</v>
      </c>
      <c r="J83" s="7" t="s">
        <v>45</v>
      </c>
      <c r="K83" s="211" t="s">
        <v>297</v>
      </c>
      <c r="L83" s="211" t="s">
        <v>297</v>
      </c>
      <c r="M83" s="211" t="s">
        <v>297</v>
      </c>
      <c r="N83" s="7" t="s">
        <v>45</v>
      </c>
      <c r="O83" s="211" t="s">
        <v>297</v>
      </c>
      <c r="P83" s="7" t="s">
        <v>45</v>
      </c>
      <c r="Q83" s="211" t="s">
        <v>297</v>
      </c>
      <c r="R83" s="7" t="s">
        <v>45</v>
      </c>
      <c r="S83" s="211" t="s">
        <v>301</v>
      </c>
      <c r="T83" s="211" t="s">
        <v>301</v>
      </c>
      <c r="U83" s="7" t="s">
        <v>46</v>
      </c>
      <c r="V83" s="210">
        <f t="shared" si="7"/>
        <v>45500</v>
      </c>
      <c r="W83" s="19">
        <v>45500</v>
      </c>
      <c r="X83" s="24"/>
      <c r="Y83" s="19">
        <v>45500</v>
      </c>
      <c r="Z83" s="19">
        <v>45500</v>
      </c>
      <c r="AA83" s="24"/>
      <c r="AB83" s="7" t="s">
        <v>45</v>
      </c>
      <c r="AC83" s="7" t="s">
        <v>45</v>
      </c>
      <c r="AD83" s="7" t="s">
        <v>45</v>
      </c>
      <c r="AE83" s="7" t="s">
        <v>45</v>
      </c>
      <c r="AF83" s="7" t="s">
        <v>45</v>
      </c>
      <c r="AG83" s="7" t="s">
        <v>45</v>
      </c>
      <c r="AH83" s="6"/>
      <c r="AI83" s="7" t="s">
        <v>47</v>
      </c>
      <c r="AJ83" s="8"/>
      <c r="AK83" s="235">
        <f t="shared" si="5"/>
        <v>0</v>
      </c>
      <c r="AL83" s="235">
        <f t="shared" si="5"/>
        <v>0</v>
      </c>
      <c r="AM83" s="235">
        <f t="shared" si="6"/>
        <v>0</v>
      </c>
    </row>
    <row r="84" spans="1:39" ht="18.600000000000001" customHeight="1" thickBot="1" x14ac:dyDescent="0.3">
      <c r="A84" s="208" t="s">
        <v>302</v>
      </c>
      <c r="B84" s="11" t="s">
        <v>112</v>
      </c>
      <c r="C84" s="222" t="s">
        <v>303</v>
      </c>
      <c r="D84" s="6" t="s">
        <v>304</v>
      </c>
      <c r="E84" s="7" t="s">
        <v>57</v>
      </c>
      <c r="F84" s="7" t="s">
        <v>43</v>
      </c>
      <c r="G84" s="7" t="s">
        <v>85</v>
      </c>
      <c r="H84" s="7" t="s">
        <v>45</v>
      </c>
      <c r="I84" s="7" t="s">
        <v>45</v>
      </c>
      <c r="J84" s="7" t="s">
        <v>45</v>
      </c>
      <c r="K84" s="211" t="s">
        <v>288</v>
      </c>
      <c r="L84" s="211" t="s">
        <v>305</v>
      </c>
      <c r="M84" s="211" t="s">
        <v>288</v>
      </c>
      <c r="N84" s="7" t="s">
        <v>45</v>
      </c>
      <c r="O84" s="211" t="s">
        <v>288</v>
      </c>
      <c r="P84" s="7" t="s">
        <v>45</v>
      </c>
      <c r="Q84" s="211" t="s">
        <v>306</v>
      </c>
      <c r="R84" s="7" t="s">
        <v>45</v>
      </c>
      <c r="S84" s="211" t="s">
        <v>307</v>
      </c>
      <c r="T84" s="211" t="s">
        <v>307</v>
      </c>
      <c r="U84" s="7" t="s">
        <v>46</v>
      </c>
      <c r="V84" s="210">
        <f t="shared" si="7"/>
        <v>5750</v>
      </c>
      <c r="W84" s="19">
        <v>5750</v>
      </c>
      <c r="X84" s="24"/>
      <c r="Y84" s="19">
        <v>4065</v>
      </c>
      <c r="Z84" s="19">
        <v>4065</v>
      </c>
      <c r="AA84" s="24"/>
      <c r="AB84" s="7" t="s">
        <v>45</v>
      </c>
      <c r="AC84" s="7" t="s">
        <v>45</v>
      </c>
      <c r="AD84" s="7" t="s">
        <v>45</v>
      </c>
      <c r="AE84" s="7" t="s">
        <v>45</v>
      </c>
      <c r="AF84" s="7" t="s">
        <v>45</v>
      </c>
      <c r="AG84" s="7" t="s">
        <v>45</v>
      </c>
      <c r="AH84" s="6"/>
      <c r="AI84" s="7" t="s">
        <v>47</v>
      </c>
      <c r="AJ84" s="8"/>
      <c r="AK84" s="235">
        <f t="shared" si="5"/>
        <v>1685</v>
      </c>
      <c r="AL84" s="235">
        <f t="shared" si="5"/>
        <v>0</v>
      </c>
      <c r="AM84" s="235">
        <f t="shared" si="6"/>
        <v>1685</v>
      </c>
    </row>
    <row r="85" spans="1:39" ht="18.600000000000001" customHeight="1" thickBot="1" x14ac:dyDescent="0.3">
      <c r="A85" s="208" t="s">
        <v>308</v>
      </c>
      <c r="B85" s="11" t="s">
        <v>94</v>
      </c>
      <c r="C85" s="222" t="s">
        <v>303</v>
      </c>
      <c r="D85" s="6" t="s">
        <v>304</v>
      </c>
      <c r="E85" s="7" t="s">
        <v>57</v>
      </c>
      <c r="F85" s="7" t="s">
        <v>43</v>
      </c>
      <c r="G85" s="7" t="s">
        <v>85</v>
      </c>
      <c r="H85" s="7" t="s">
        <v>45</v>
      </c>
      <c r="I85" s="7" t="s">
        <v>45</v>
      </c>
      <c r="J85" s="7" t="s">
        <v>45</v>
      </c>
      <c r="K85" s="211" t="s">
        <v>288</v>
      </c>
      <c r="L85" s="211" t="s">
        <v>305</v>
      </c>
      <c r="M85" s="211" t="s">
        <v>288</v>
      </c>
      <c r="N85" s="7" t="s">
        <v>45</v>
      </c>
      <c r="O85" s="211" t="s">
        <v>288</v>
      </c>
      <c r="P85" s="7" t="s">
        <v>45</v>
      </c>
      <c r="Q85" s="211" t="s">
        <v>306</v>
      </c>
      <c r="R85" s="7" t="s">
        <v>45</v>
      </c>
      <c r="S85" s="209">
        <v>45021</v>
      </c>
      <c r="T85" s="209">
        <v>45021</v>
      </c>
      <c r="U85" s="7" t="s">
        <v>46</v>
      </c>
      <c r="V85" s="210">
        <f t="shared" si="7"/>
        <v>20850</v>
      </c>
      <c r="W85" s="19">
        <v>20850</v>
      </c>
      <c r="X85" s="24"/>
      <c r="Y85" s="19">
        <v>17402</v>
      </c>
      <c r="Z85" s="19">
        <v>17402</v>
      </c>
      <c r="AA85" s="24"/>
      <c r="AB85" s="7" t="s">
        <v>45</v>
      </c>
      <c r="AC85" s="7" t="s">
        <v>45</v>
      </c>
      <c r="AD85" s="7" t="s">
        <v>45</v>
      </c>
      <c r="AE85" s="7" t="s">
        <v>45</v>
      </c>
      <c r="AF85" s="7" t="s">
        <v>45</v>
      </c>
      <c r="AG85" s="7" t="s">
        <v>45</v>
      </c>
      <c r="AH85" s="6"/>
      <c r="AI85" s="7" t="s">
        <v>47</v>
      </c>
      <c r="AJ85" s="8"/>
      <c r="AK85" s="235">
        <f t="shared" si="5"/>
        <v>3448</v>
      </c>
      <c r="AL85" s="235">
        <f t="shared" si="5"/>
        <v>0</v>
      </c>
      <c r="AM85" s="235">
        <f t="shared" si="6"/>
        <v>3448</v>
      </c>
    </row>
    <row r="86" spans="1:39" ht="18.600000000000001" customHeight="1" thickBot="1" x14ac:dyDescent="0.3">
      <c r="A86" s="208" t="s">
        <v>309</v>
      </c>
      <c r="B86" s="11" t="s">
        <v>84</v>
      </c>
      <c r="C86" s="222" t="s">
        <v>303</v>
      </c>
      <c r="D86" s="6" t="s">
        <v>310</v>
      </c>
      <c r="E86" s="7" t="s">
        <v>57</v>
      </c>
      <c r="F86" s="13" t="s">
        <v>43</v>
      </c>
      <c r="G86" s="7" t="s">
        <v>85</v>
      </c>
      <c r="H86" s="13" t="s">
        <v>45</v>
      </c>
      <c r="I86" s="217">
        <v>45264</v>
      </c>
      <c r="J86" s="13" t="s">
        <v>45</v>
      </c>
      <c r="K86" s="211" t="s">
        <v>311</v>
      </c>
      <c r="L86" s="211" t="s">
        <v>312</v>
      </c>
      <c r="M86" s="211" t="s">
        <v>311</v>
      </c>
      <c r="N86" s="13" t="s">
        <v>45</v>
      </c>
      <c r="O86" s="211" t="s">
        <v>306</v>
      </c>
      <c r="P86" s="13" t="s">
        <v>45</v>
      </c>
      <c r="Q86" s="211" t="s">
        <v>313</v>
      </c>
      <c r="R86" s="13" t="s">
        <v>45</v>
      </c>
      <c r="S86" s="209">
        <v>44962</v>
      </c>
      <c r="T86" s="209">
        <v>44962</v>
      </c>
      <c r="U86" s="13" t="s">
        <v>46</v>
      </c>
      <c r="V86" s="210">
        <f t="shared" si="7"/>
        <v>5050</v>
      </c>
      <c r="W86" s="19">
        <v>5050</v>
      </c>
      <c r="X86" s="200"/>
      <c r="Y86" s="19">
        <v>2605</v>
      </c>
      <c r="Z86" s="19">
        <v>2605</v>
      </c>
      <c r="AA86" s="200"/>
      <c r="AB86" s="13" t="s">
        <v>45</v>
      </c>
      <c r="AC86" s="13" t="s">
        <v>45</v>
      </c>
      <c r="AD86" s="13" t="s">
        <v>45</v>
      </c>
      <c r="AE86" s="13" t="s">
        <v>45</v>
      </c>
      <c r="AF86" s="13" t="s">
        <v>45</v>
      </c>
      <c r="AG86" s="13" t="s">
        <v>45</v>
      </c>
      <c r="AH86" s="11"/>
      <c r="AI86" s="13" t="s">
        <v>47</v>
      </c>
      <c r="AJ86" s="14"/>
      <c r="AK86" s="235">
        <f t="shared" si="5"/>
        <v>2445</v>
      </c>
      <c r="AL86" s="235">
        <f t="shared" si="5"/>
        <v>0</v>
      </c>
      <c r="AM86" s="235">
        <f t="shared" si="6"/>
        <v>2445</v>
      </c>
    </row>
    <row r="87" spans="1:39" ht="18.600000000000001" customHeight="1" thickBot="1" x14ac:dyDescent="0.3">
      <c r="A87" s="208" t="s">
        <v>314</v>
      </c>
      <c r="B87" s="11" t="s">
        <v>94</v>
      </c>
      <c r="C87" s="222" t="s">
        <v>303</v>
      </c>
      <c r="D87" s="6" t="s">
        <v>310</v>
      </c>
      <c r="E87" s="7" t="s">
        <v>57</v>
      </c>
      <c r="F87" s="13" t="s">
        <v>43</v>
      </c>
      <c r="G87" s="7" t="s">
        <v>85</v>
      </c>
      <c r="H87" s="13" t="s">
        <v>45</v>
      </c>
      <c r="I87" s="217">
        <v>45264</v>
      </c>
      <c r="J87" s="13" t="s">
        <v>45</v>
      </c>
      <c r="K87" s="211" t="s">
        <v>311</v>
      </c>
      <c r="L87" s="211" t="s">
        <v>312</v>
      </c>
      <c r="M87" s="211" t="s">
        <v>311</v>
      </c>
      <c r="N87" s="13" t="s">
        <v>45</v>
      </c>
      <c r="O87" s="211" t="s">
        <v>306</v>
      </c>
      <c r="P87" s="13" t="s">
        <v>45</v>
      </c>
      <c r="Q87" s="211" t="s">
        <v>313</v>
      </c>
      <c r="R87" s="13" t="s">
        <v>45</v>
      </c>
      <c r="S87" s="217">
        <v>45021</v>
      </c>
      <c r="T87" s="217">
        <v>45021</v>
      </c>
      <c r="U87" s="13" t="s">
        <v>46</v>
      </c>
      <c r="V87" s="210">
        <f t="shared" si="7"/>
        <v>61045</v>
      </c>
      <c r="W87" s="19">
        <v>61045</v>
      </c>
      <c r="X87" s="200"/>
      <c r="Y87" s="19">
        <v>33582.9</v>
      </c>
      <c r="Z87" s="19">
        <v>33582.9</v>
      </c>
      <c r="AA87" s="200"/>
      <c r="AB87" s="13" t="s">
        <v>45</v>
      </c>
      <c r="AC87" s="13" t="s">
        <v>45</v>
      </c>
      <c r="AD87" s="13" t="s">
        <v>45</v>
      </c>
      <c r="AE87" s="13" t="s">
        <v>45</v>
      </c>
      <c r="AF87" s="13" t="s">
        <v>45</v>
      </c>
      <c r="AG87" s="13" t="s">
        <v>45</v>
      </c>
      <c r="AH87" s="11"/>
      <c r="AI87" s="13" t="s">
        <v>47</v>
      </c>
      <c r="AJ87" s="14"/>
      <c r="AK87" s="235">
        <f t="shared" si="5"/>
        <v>27462.1</v>
      </c>
      <c r="AL87" s="235">
        <f t="shared" si="5"/>
        <v>0</v>
      </c>
      <c r="AM87" s="235">
        <f t="shared" si="6"/>
        <v>27462.1</v>
      </c>
    </row>
    <row r="88" spans="1:39" ht="18.600000000000001" customHeight="1" thickBot="1" x14ac:dyDescent="0.3">
      <c r="A88" s="208" t="s">
        <v>315</v>
      </c>
      <c r="B88" s="6" t="s">
        <v>98</v>
      </c>
      <c r="C88" s="222" t="s">
        <v>303</v>
      </c>
      <c r="D88" s="6" t="s">
        <v>310</v>
      </c>
      <c r="E88" s="7" t="s">
        <v>57</v>
      </c>
      <c r="F88" s="7" t="s">
        <v>43</v>
      </c>
      <c r="G88" s="7" t="s">
        <v>85</v>
      </c>
      <c r="H88" s="7" t="s">
        <v>45</v>
      </c>
      <c r="I88" s="217">
        <v>45264</v>
      </c>
      <c r="J88" s="7" t="s">
        <v>45</v>
      </c>
      <c r="K88" s="211" t="s">
        <v>311</v>
      </c>
      <c r="L88" s="211" t="s">
        <v>312</v>
      </c>
      <c r="M88" s="211" t="s">
        <v>311</v>
      </c>
      <c r="N88" s="7" t="s">
        <v>45</v>
      </c>
      <c r="O88" s="211" t="s">
        <v>306</v>
      </c>
      <c r="P88" s="7" t="s">
        <v>45</v>
      </c>
      <c r="Q88" s="211" t="s">
        <v>313</v>
      </c>
      <c r="R88" s="7" t="s">
        <v>45</v>
      </c>
      <c r="S88" s="209">
        <v>44962</v>
      </c>
      <c r="T88" s="209">
        <v>44962</v>
      </c>
      <c r="U88" s="7" t="s">
        <v>46</v>
      </c>
      <c r="V88" s="210">
        <f t="shared" si="7"/>
        <v>800</v>
      </c>
      <c r="W88" s="19">
        <v>800</v>
      </c>
      <c r="X88" s="24"/>
      <c r="Y88" s="19">
        <v>701.25</v>
      </c>
      <c r="Z88" s="19">
        <v>701.25</v>
      </c>
      <c r="AA88" s="24"/>
      <c r="AB88" s="7" t="s">
        <v>45</v>
      </c>
      <c r="AC88" s="7" t="s">
        <v>45</v>
      </c>
      <c r="AD88" s="7" t="s">
        <v>45</v>
      </c>
      <c r="AE88" s="7" t="s">
        <v>45</v>
      </c>
      <c r="AF88" s="7" t="s">
        <v>45</v>
      </c>
      <c r="AG88" s="7" t="s">
        <v>45</v>
      </c>
      <c r="AH88" s="6"/>
      <c r="AI88" s="7" t="s">
        <v>47</v>
      </c>
      <c r="AJ88" s="8"/>
      <c r="AK88" s="235">
        <f t="shared" si="5"/>
        <v>98.75</v>
      </c>
      <c r="AL88" s="235">
        <f t="shared" si="5"/>
        <v>0</v>
      </c>
      <c r="AM88" s="235">
        <f t="shared" si="6"/>
        <v>98.75</v>
      </c>
    </row>
    <row r="89" spans="1:39" ht="18.600000000000001" customHeight="1" thickBot="1" x14ac:dyDescent="0.3">
      <c r="A89" s="208" t="s">
        <v>316</v>
      </c>
      <c r="B89" s="11" t="s">
        <v>317</v>
      </c>
      <c r="C89" s="222" t="s">
        <v>303</v>
      </c>
      <c r="D89" s="6" t="s">
        <v>310</v>
      </c>
      <c r="E89" s="7" t="s">
        <v>57</v>
      </c>
      <c r="F89" s="13" t="s">
        <v>43</v>
      </c>
      <c r="G89" s="7" t="s">
        <v>85</v>
      </c>
      <c r="H89" s="13" t="s">
        <v>45</v>
      </c>
      <c r="I89" s="217">
        <v>45264</v>
      </c>
      <c r="J89" s="13" t="s">
        <v>45</v>
      </c>
      <c r="K89" s="211" t="s">
        <v>311</v>
      </c>
      <c r="L89" s="211" t="s">
        <v>312</v>
      </c>
      <c r="M89" s="211" t="s">
        <v>311</v>
      </c>
      <c r="N89" s="13" t="s">
        <v>45</v>
      </c>
      <c r="O89" s="211" t="s">
        <v>306</v>
      </c>
      <c r="P89" s="13" t="s">
        <v>45</v>
      </c>
      <c r="Q89" s="211" t="s">
        <v>313</v>
      </c>
      <c r="R89" s="13" t="s">
        <v>45</v>
      </c>
      <c r="S89" s="217">
        <v>45204</v>
      </c>
      <c r="T89" s="217">
        <v>45204</v>
      </c>
      <c r="U89" s="13" t="s">
        <v>46</v>
      </c>
      <c r="V89" s="210">
        <f t="shared" si="7"/>
        <v>17475</v>
      </c>
      <c r="W89" s="19">
        <v>17475</v>
      </c>
      <c r="X89" s="200"/>
      <c r="Y89" s="20">
        <v>15975</v>
      </c>
      <c r="Z89" s="20">
        <v>15975</v>
      </c>
      <c r="AA89" s="200"/>
      <c r="AB89" s="13" t="s">
        <v>45</v>
      </c>
      <c r="AC89" s="13" t="s">
        <v>45</v>
      </c>
      <c r="AD89" s="13" t="s">
        <v>45</v>
      </c>
      <c r="AE89" s="13" t="s">
        <v>45</v>
      </c>
      <c r="AF89" s="13" t="s">
        <v>45</v>
      </c>
      <c r="AG89" s="13" t="s">
        <v>45</v>
      </c>
      <c r="AH89" s="11"/>
      <c r="AI89" s="13" t="s">
        <v>47</v>
      </c>
      <c r="AJ89" s="14"/>
      <c r="AK89" s="235">
        <f t="shared" si="5"/>
        <v>1500</v>
      </c>
      <c r="AL89" s="235">
        <f t="shared" si="5"/>
        <v>0</v>
      </c>
      <c r="AM89" s="235">
        <f t="shared" si="6"/>
        <v>1500</v>
      </c>
    </row>
    <row r="90" spans="1:39" ht="18.600000000000001" customHeight="1" thickBot="1" x14ac:dyDescent="0.3">
      <c r="A90" s="208" t="s">
        <v>318</v>
      </c>
      <c r="B90" s="11" t="s">
        <v>84</v>
      </c>
      <c r="C90" s="222" t="s">
        <v>303</v>
      </c>
      <c r="D90" s="11" t="s">
        <v>319</v>
      </c>
      <c r="E90" s="7" t="s">
        <v>57</v>
      </c>
      <c r="F90" s="13" t="s">
        <v>43</v>
      </c>
      <c r="G90" s="7" t="s">
        <v>85</v>
      </c>
      <c r="H90" s="13" t="s">
        <v>45</v>
      </c>
      <c r="I90" s="217">
        <v>45264</v>
      </c>
      <c r="J90" s="13" t="s">
        <v>45</v>
      </c>
      <c r="K90" s="211" t="s">
        <v>311</v>
      </c>
      <c r="L90" s="211" t="s">
        <v>312</v>
      </c>
      <c r="M90" s="211" t="s">
        <v>311</v>
      </c>
      <c r="N90" s="13" t="s">
        <v>45</v>
      </c>
      <c r="O90" s="211" t="s">
        <v>306</v>
      </c>
      <c r="P90" s="13" t="s">
        <v>45</v>
      </c>
      <c r="Q90" s="211" t="s">
        <v>313</v>
      </c>
      <c r="R90" s="13" t="s">
        <v>45</v>
      </c>
      <c r="S90" s="209">
        <v>44962</v>
      </c>
      <c r="T90" s="209">
        <v>44962</v>
      </c>
      <c r="U90" s="13" t="s">
        <v>46</v>
      </c>
      <c r="V90" s="210">
        <f t="shared" si="7"/>
        <v>22780</v>
      </c>
      <c r="W90" s="19">
        <v>22780</v>
      </c>
      <c r="X90" s="200"/>
      <c r="Y90" s="19">
        <v>16340</v>
      </c>
      <c r="Z90" s="19">
        <v>16340</v>
      </c>
      <c r="AA90" s="200"/>
      <c r="AB90" s="13" t="s">
        <v>45</v>
      </c>
      <c r="AC90" s="13" t="s">
        <v>45</v>
      </c>
      <c r="AD90" s="13" t="s">
        <v>45</v>
      </c>
      <c r="AE90" s="13" t="s">
        <v>45</v>
      </c>
      <c r="AF90" s="13" t="s">
        <v>45</v>
      </c>
      <c r="AG90" s="13" t="s">
        <v>45</v>
      </c>
      <c r="AH90" s="11"/>
      <c r="AI90" s="13" t="s">
        <v>47</v>
      </c>
      <c r="AJ90" s="14"/>
      <c r="AK90" s="235">
        <f t="shared" si="5"/>
        <v>6440</v>
      </c>
      <c r="AL90" s="235">
        <f t="shared" si="5"/>
        <v>0</v>
      </c>
      <c r="AM90" s="235">
        <f t="shared" si="6"/>
        <v>6440</v>
      </c>
    </row>
    <row r="91" spans="1:39" ht="18.600000000000001" customHeight="1" thickBot="1" x14ac:dyDescent="0.3">
      <c r="A91" s="208" t="s">
        <v>320</v>
      </c>
      <c r="B91" s="11" t="s">
        <v>321</v>
      </c>
      <c r="C91" s="222" t="s">
        <v>303</v>
      </c>
      <c r="D91" s="11" t="s">
        <v>319</v>
      </c>
      <c r="E91" s="7" t="s">
        <v>57</v>
      </c>
      <c r="F91" s="13" t="s">
        <v>43</v>
      </c>
      <c r="G91" s="7" t="s">
        <v>85</v>
      </c>
      <c r="H91" s="13" t="s">
        <v>45</v>
      </c>
      <c r="I91" s="217">
        <v>45264</v>
      </c>
      <c r="J91" s="13" t="s">
        <v>45</v>
      </c>
      <c r="K91" s="211" t="s">
        <v>311</v>
      </c>
      <c r="L91" s="211" t="s">
        <v>312</v>
      </c>
      <c r="M91" s="211" t="s">
        <v>311</v>
      </c>
      <c r="N91" s="13" t="s">
        <v>45</v>
      </c>
      <c r="O91" s="211" t="s">
        <v>306</v>
      </c>
      <c r="P91" s="13" t="s">
        <v>45</v>
      </c>
      <c r="Q91" s="211" t="s">
        <v>313</v>
      </c>
      <c r="R91" s="13" t="s">
        <v>45</v>
      </c>
      <c r="S91" s="217">
        <v>45051</v>
      </c>
      <c r="T91" s="217">
        <v>45051</v>
      </c>
      <c r="U91" s="13" t="s">
        <v>46</v>
      </c>
      <c r="V91" s="210">
        <f t="shared" si="7"/>
        <v>15750</v>
      </c>
      <c r="W91" s="19">
        <v>15750</v>
      </c>
      <c r="X91" s="200"/>
      <c r="Y91" s="19">
        <v>7900</v>
      </c>
      <c r="Z91" s="19">
        <v>7900</v>
      </c>
      <c r="AA91" s="200"/>
      <c r="AB91" s="13" t="s">
        <v>45</v>
      </c>
      <c r="AC91" s="13" t="s">
        <v>45</v>
      </c>
      <c r="AD91" s="13" t="s">
        <v>45</v>
      </c>
      <c r="AE91" s="13" t="s">
        <v>45</v>
      </c>
      <c r="AF91" s="13" t="s">
        <v>45</v>
      </c>
      <c r="AG91" s="13" t="s">
        <v>45</v>
      </c>
      <c r="AH91" s="11"/>
      <c r="AI91" s="13" t="s">
        <v>47</v>
      </c>
      <c r="AJ91" s="14"/>
      <c r="AK91" s="235">
        <f t="shared" si="5"/>
        <v>7850</v>
      </c>
      <c r="AL91" s="235">
        <f t="shared" si="5"/>
        <v>0</v>
      </c>
      <c r="AM91" s="235">
        <f t="shared" si="6"/>
        <v>7850</v>
      </c>
    </row>
    <row r="92" spans="1:39" ht="18.600000000000001" customHeight="1" thickBot="1" x14ac:dyDescent="0.3">
      <c r="A92" s="208" t="s">
        <v>322</v>
      </c>
      <c r="B92" s="11" t="s">
        <v>91</v>
      </c>
      <c r="C92" s="222" t="s">
        <v>303</v>
      </c>
      <c r="D92" s="11" t="s">
        <v>319</v>
      </c>
      <c r="E92" s="7" t="s">
        <v>57</v>
      </c>
      <c r="F92" s="13" t="s">
        <v>43</v>
      </c>
      <c r="G92" s="7" t="s">
        <v>85</v>
      </c>
      <c r="H92" s="13" t="s">
        <v>45</v>
      </c>
      <c r="I92" s="217">
        <v>45264</v>
      </c>
      <c r="J92" s="13" t="s">
        <v>45</v>
      </c>
      <c r="K92" s="211" t="s">
        <v>311</v>
      </c>
      <c r="L92" s="211" t="s">
        <v>312</v>
      </c>
      <c r="M92" s="211" t="s">
        <v>311</v>
      </c>
      <c r="N92" s="13" t="s">
        <v>45</v>
      </c>
      <c r="O92" s="211" t="s">
        <v>306</v>
      </c>
      <c r="P92" s="13" t="s">
        <v>45</v>
      </c>
      <c r="Q92" s="211" t="s">
        <v>313</v>
      </c>
      <c r="R92" s="13" t="s">
        <v>45</v>
      </c>
      <c r="S92" s="217">
        <v>45021</v>
      </c>
      <c r="T92" s="217">
        <v>45021</v>
      </c>
      <c r="U92" s="13" t="s">
        <v>46</v>
      </c>
      <c r="V92" s="210">
        <f t="shared" si="7"/>
        <v>3400</v>
      </c>
      <c r="W92" s="19">
        <v>3400</v>
      </c>
      <c r="X92" s="200"/>
      <c r="Y92" s="19">
        <v>1590</v>
      </c>
      <c r="Z92" s="19">
        <v>1590</v>
      </c>
      <c r="AA92" s="200"/>
      <c r="AB92" s="13" t="s">
        <v>45</v>
      </c>
      <c r="AC92" s="13" t="s">
        <v>45</v>
      </c>
      <c r="AD92" s="13" t="s">
        <v>45</v>
      </c>
      <c r="AE92" s="13" t="s">
        <v>45</v>
      </c>
      <c r="AF92" s="13" t="s">
        <v>45</v>
      </c>
      <c r="AG92" s="13" t="s">
        <v>45</v>
      </c>
      <c r="AH92" s="11"/>
      <c r="AI92" s="13" t="s">
        <v>47</v>
      </c>
      <c r="AJ92" s="14"/>
      <c r="AK92" s="235">
        <f t="shared" si="5"/>
        <v>1810</v>
      </c>
      <c r="AL92" s="235">
        <f t="shared" si="5"/>
        <v>0</v>
      </c>
      <c r="AM92" s="235">
        <f t="shared" si="6"/>
        <v>1810</v>
      </c>
    </row>
    <row r="93" spans="1:39" ht="18.600000000000001" customHeight="1" thickBot="1" x14ac:dyDescent="0.3">
      <c r="A93" s="208" t="s">
        <v>323</v>
      </c>
      <c r="B93" s="11" t="s">
        <v>324</v>
      </c>
      <c r="C93" s="222" t="s">
        <v>303</v>
      </c>
      <c r="D93" s="11" t="s">
        <v>319</v>
      </c>
      <c r="E93" s="7" t="s">
        <v>57</v>
      </c>
      <c r="F93" s="13" t="s">
        <v>43</v>
      </c>
      <c r="G93" s="7" t="s">
        <v>85</v>
      </c>
      <c r="H93" s="13" t="s">
        <v>45</v>
      </c>
      <c r="I93" s="217">
        <v>45264</v>
      </c>
      <c r="J93" s="13" t="s">
        <v>45</v>
      </c>
      <c r="K93" s="211" t="s">
        <v>311</v>
      </c>
      <c r="L93" s="211" t="s">
        <v>312</v>
      </c>
      <c r="M93" s="211" t="s">
        <v>311</v>
      </c>
      <c r="N93" s="13" t="s">
        <v>45</v>
      </c>
      <c r="O93" s="211" t="s">
        <v>306</v>
      </c>
      <c r="P93" s="13" t="s">
        <v>45</v>
      </c>
      <c r="Q93" s="209">
        <v>45143</v>
      </c>
      <c r="R93" s="13" t="s">
        <v>45</v>
      </c>
      <c r="S93" s="217">
        <v>45204</v>
      </c>
      <c r="T93" s="217">
        <v>45204</v>
      </c>
      <c r="U93" s="13" t="s">
        <v>46</v>
      </c>
      <c r="V93" s="210">
        <f t="shared" si="7"/>
        <v>8600</v>
      </c>
      <c r="W93" s="19">
        <v>8600</v>
      </c>
      <c r="X93" s="200"/>
      <c r="Y93" s="20">
        <v>8600</v>
      </c>
      <c r="Z93" s="20">
        <v>8600</v>
      </c>
      <c r="AA93" s="200"/>
      <c r="AB93" s="13" t="s">
        <v>45</v>
      </c>
      <c r="AC93" s="13" t="s">
        <v>45</v>
      </c>
      <c r="AD93" s="13" t="s">
        <v>45</v>
      </c>
      <c r="AE93" s="13" t="s">
        <v>45</v>
      </c>
      <c r="AF93" s="13" t="s">
        <v>45</v>
      </c>
      <c r="AG93" s="13" t="s">
        <v>45</v>
      </c>
      <c r="AH93" s="11"/>
      <c r="AI93" s="13" t="s">
        <v>47</v>
      </c>
      <c r="AJ93" s="14"/>
      <c r="AK93" s="235">
        <f t="shared" si="5"/>
        <v>0</v>
      </c>
      <c r="AL93" s="235">
        <f t="shared" si="5"/>
        <v>0</v>
      </c>
      <c r="AM93" s="235">
        <f t="shared" si="6"/>
        <v>0</v>
      </c>
    </row>
    <row r="94" spans="1:39" ht="18.600000000000001" customHeight="1" thickBot="1" x14ac:dyDescent="0.3">
      <c r="A94" s="208" t="s">
        <v>325</v>
      </c>
      <c r="B94" s="11" t="s">
        <v>326</v>
      </c>
      <c r="C94" s="222" t="s">
        <v>303</v>
      </c>
      <c r="D94" s="11" t="s">
        <v>319</v>
      </c>
      <c r="E94" s="7" t="s">
        <v>57</v>
      </c>
      <c r="F94" s="13" t="s">
        <v>43</v>
      </c>
      <c r="G94" s="7" t="s">
        <v>85</v>
      </c>
      <c r="H94" s="13" t="s">
        <v>45</v>
      </c>
      <c r="I94" s="217">
        <v>45264</v>
      </c>
      <c r="J94" s="13" t="s">
        <v>45</v>
      </c>
      <c r="K94" s="211" t="s">
        <v>311</v>
      </c>
      <c r="L94" s="211" t="s">
        <v>312</v>
      </c>
      <c r="M94" s="211" t="s">
        <v>311</v>
      </c>
      <c r="N94" s="13" t="s">
        <v>45</v>
      </c>
      <c r="O94" s="211" t="s">
        <v>306</v>
      </c>
      <c r="P94" s="13" t="s">
        <v>45</v>
      </c>
      <c r="Q94" s="211" t="s">
        <v>313</v>
      </c>
      <c r="R94" s="13" t="s">
        <v>45</v>
      </c>
      <c r="S94" s="215" t="s">
        <v>307</v>
      </c>
      <c r="T94" s="215" t="s">
        <v>307</v>
      </c>
      <c r="U94" s="13" t="s">
        <v>46</v>
      </c>
      <c r="V94" s="210">
        <f t="shared" si="7"/>
        <v>34480</v>
      </c>
      <c r="W94" s="19">
        <v>34480</v>
      </c>
      <c r="X94" s="200"/>
      <c r="Y94" s="20">
        <v>25790</v>
      </c>
      <c r="Z94" s="20">
        <v>25790</v>
      </c>
      <c r="AA94" s="200"/>
      <c r="AB94" s="13" t="s">
        <v>45</v>
      </c>
      <c r="AC94" s="13" t="s">
        <v>45</v>
      </c>
      <c r="AD94" s="13" t="s">
        <v>45</v>
      </c>
      <c r="AE94" s="13" t="s">
        <v>45</v>
      </c>
      <c r="AF94" s="13" t="s">
        <v>45</v>
      </c>
      <c r="AG94" s="13" t="s">
        <v>45</v>
      </c>
      <c r="AH94" s="11"/>
      <c r="AI94" s="13" t="s">
        <v>47</v>
      </c>
      <c r="AJ94" s="14"/>
      <c r="AK94" s="235">
        <f t="shared" si="5"/>
        <v>8690</v>
      </c>
      <c r="AL94" s="235">
        <f t="shared" si="5"/>
        <v>0</v>
      </c>
      <c r="AM94" s="235">
        <f t="shared" si="6"/>
        <v>8690</v>
      </c>
    </row>
    <row r="95" spans="1:39" ht="18.600000000000001" customHeight="1" thickBot="1" x14ac:dyDescent="0.3">
      <c r="A95" s="208" t="s">
        <v>327</v>
      </c>
      <c r="B95" s="11" t="s">
        <v>326</v>
      </c>
      <c r="C95" s="222" t="s">
        <v>303</v>
      </c>
      <c r="D95" s="11" t="s">
        <v>310</v>
      </c>
      <c r="E95" s="7" t="s">
        <v>57</v>
      </c>
      <c r="F95" s="13" t="s">
        <v>43</v>
      </c>
      <c r="G95" s="7" t="s">
        <v>85</v>
      </c>
      <c r="H95" s="13" t="s">
        <v>45</v>
      </c>
      <c r="I95" s="217">
        <v>45264</v>
      </c>
      <c r="J95" s="13" t="s">
        <v>45</v>
      </c>
      <c r="K95" s="211" t="s">
        <v>311</v>
      </c>
      <c r="L95" s="211" t="s">
        <v>312</v>
      </c>
      <c r="M95" s="211" t="s">
        <v>311</v>
      </c>
      <c r="N95" s="13" t="s">
        <v>45</v>
      </c>
      <c r="O95" s="211" t="s">
        <v>306</v>
      </c>
      <c r="P95" s="13" t="s">
        <v>45</v>
      </c>
      <c r="Q95" s="211" t="s">
        <v>313</v>
      </c>
      <c r="R95" s="13" t="s">
        <v>45</v>
      </c>
      <c r="S95" s="215" t="s">
        <v>307</v>
      </c>
      <c r="T95" s="215" t="s">
        <v>307</v>
      </c>
      <c r="U95" s="13" t="s">
        <v>46</v>
      </c>
      <c r="V95" s="210">
        <f t="shared" si="7"/>
        <v>29500</v>
      </c>
      <c r="W95" s="20">
        <v>29500</v>
      </c>
      <c r="X95" s="200"/>
      <c r="Y95" s="20">
        <v>15876</v>
      </c>
      <c r="Z95" s="20">
        <v>15876</v>
      </c>
      <c r="AA95" s="200"/>
      <c r="AB95" s="13" t="s">
        <v>45</v>
      </c>
      <c r="AC95" s="13" t="s">
        <v>45</v>
      </c>
      <c r="AD95" s="13" t="s">
        <v>45</v>
      </c>
      <c r="AE95" s="13" t="s">
        <v>45</v>
      </c>
      <c r="AF95" s="13" t="s">
        <v>45</v>
      </c>
      <c r="AG95" s="13" t="s">
        <v>45</v>
      </c>
      <c r="AH95" s="11"/>
      <c r="AI95" s="13" t="s">
        <v>47</v>
      </c>
      <c r="AJ95" s="14"/>
      <c r="AK95" s="235">
        <f t="shared" si="5"/>
        <v>13624</v>
      </c>
      <c r="AL95" s="235">
        <f t="shared" si="5"/>
        <v>0</v>
      </c>
      <c r="AM95" s="235">
        <f t="shared" si="6"/>
        <v>13624</v>
      </c>
    </row>
    <row r="96" spans="1:39" ht="18.600000000000001" customHeight="1" thickBot="1" x14ac:dyDescent="0.3">
      <c r="A96" s="208" t="s">
        <v>328</v>
      </c>
      <c r="B96" s="11" t="s">
        <v>329</v>
      </c>
      <c r="C96" s="236" t="s">
        <v>330</v>
      </c>
      <c r="D96" s="11" t="s">
        <v>331</v>
      </c>
      <c r="E96" s="13" t="s">
        <v>80</v>
      </c>
      <c r="F96" s="13" t="s">
        <v>43</v>
      </c>
      <c r="G96" s="13" t="s">
        <v>51</v>
      </c>
      <c r="H96" s="13" t="s">
        <v>45</v>
      </c>
      <c r="I96" s="215" t="s">
        <v>301</v>
      </c>
      <c r="J96" s="13" t="s">
        <v>45</v>
      </c>
      <c r="K96" s="215" t="s">
        <v>306</v>
      </c>
      <c r="L96" s="215" t="s">
        <v>332</v>
      </c>
      <c r="M96" s="215" t="s">
        <v>306</v>
      </c>
      <c r="N96" s="7" t="s">
        <v>45</v>
      </c>
      <c r="O96" s="215" t="s">
        <v>220</v>
      </c>
      <c r="P96" s="13" t="s">
        <v>45</v>
      </c>
      <c r="Q96" s="215" t="s">
        <v>333</v>
      </c>
      <c r="R96" s="13" t="s">
        <v>45</v>
      </c>
      <c r="S96" s="17">
        <v>45113</v>
      </c>
      <c r="T96" s="17">
        <v>45113</v>
      </c>
      <c r="U96" s="13" t="s">
        <v>46</v>
      </c>
      <c r="V96" s="210">
        <f t="shared" si="7"/>
        <v>50600</v>
      </c>
      <c r="W96" s="20">
        <v>50600</v>
      </c>
      <c r="X96" s="200"/>
      <c r="Y96" s="20">
        <v>50600</v>
      </c>
      <c r="Z96" s="20">
        <v>50600</v>
      </c>
      <c r="AA96" s="200"/>
      <c r="AB96" s="13" t="s">
        <v>45</v>
      </c>
      <c r="AC96" s="13" t="s">
        <v>45</v>
      </c>
      <c r="AD96" s="13" t="s">
        <v>45</v>
      </c>
      <c r="AE96" s="13" t="s">
        <v>45</v>
      </c>
      <c r="AF96" s="13" t="s">
        <v>45</v>
      </c>
      <c r="AG96" s="13" t="s">
        <v>45</v>
      </c>
      <c r="AH96" s="11"/>
      <c r="AI96" s="13" t="s">
        <v>47</v>
      </c>
      <c r="AJ96" s="14"/>
      <c r="AK96" s="235">
        <f t="shared" si="5"/>
        <v>0</v>
      </c>
      <c r="AL96" s="235">
        <f t="shared" si="5"/>
        <v>0</v>
      </c>
      <c r="AM96" s="235">
        <f t="shared" si="6"/>
        <v>0</v>
      </c>
    </row>
    <row r="97" spans="1:39" ht="18.600000000000001" customHeight="1" thickBot="1" x14ac:dyDescent="0.3">
      <c r="A97" s="208" t="s">
        <v>334</v>
      </c>
      <c r="B97" s="6" t="s">
        <v>335</v>
      </c>
      <c r="C97" s="236" t="s">
        <v>170</v>
      </c>
      <c r="D97" s="6" t="s">
        <v>336</v>
      </c>
      <c r="E97" s="7" t="s">
        <v>57</v>
      </c>
      <c r="F97" s="13" t="s">
        <v>43</v>
      </c>
      <c r="G97" s="13" t="s">
        <v>51</v>
      </c>
      <c r="H97" s="13" t="s">
        <v>45</v>
      </c>
      <c r="I97" s="13" t="s">
        <v>45</v>
      </c>
      <c r="J97" s="13" t="s">
        <v>45</v>
      </c>
      <c r="K97" s="211" t="s">
        <v>333</v>
      </c>
      <c r="L97" s="211" t="s">
        <v>333</v>
      </c>
      <c r="M97" s="211" t="s">
        <v>333</v>
      </c>
      <c r="N97" s="7" t="s">
        <v>45</v>
      </c>
      <c r="O97" s="211" t="s">
        <v>241</v>
      </c>
      <c r="P97" s="13" t="s">
        <v>45</v>
      </c>
      <c r="Q97" s="211" t="s">
        <v>313</v>
      </c>
      <c r="R97" s="13" t="s">
        <v>45</v>
      </c>
      <c r="S97" s="209">
        <v>44962</v>
      </c>
      <c r="T97" s="209">
        <v>44962</v>
      </c>
      <c r="U97" s="13" t="s">
        <v>46</v>
      </c>
      <c r="V97" s="210">
        <f t="shared" si="7"/>
        <v>3800</v>
      </c>
      <c r="W97" s="20">
        <v>3800</v>
      </c>
      <c r="X97" s="200"/>
      <c r="Y97" s="20">
        <v>3800</v>
      </c>
      <c r="Z97" s="20">
        <v>3800</v>
      </c>
      <c r="AA97" s="200"/>
      <c r="AB97" s="13" t="s">
        <v>45</v>
      </c>
      <c r="AC97" s="13" t="s">
        <v>45</v>
      </c>
      <c r="AD97" s="13" t="s">
        <v>45</v>
      </c>
      <c r="AE97" s="13" t="s">
        <v>45</v>
      </c>
      <c r="AF97" s="13" t="s">
        <v>45</v>
      </c>
      <c r="AG97" s="13" t="s">
        <v>45</v>
      </c>
      <c r="AH97" s="11"/>
      <c r="AI97" s="13" t="s">
        <v>47</v>
      </c>
      <c r="AJ97" s="14"/>
      <c r="AK97" s="235">
        <f t="shared" si="5"/>
        <v>0</v>
      </c>
      <c r="AL97" s="235">
        <f t="shared" si="5"/>
        <v>0</v>
      </c>
      <c r="AM97" s="235">
        <f t="shared" si="6"/>
        <v>0</v>
      </c>
    </row>
    <row r="98" spans="1:39" ht="18.600000000000001" customHeight="1" thickBot="1" x14ac:dyDescent="0.3">
      <c r="A98" s="208" t="s">
        <v>337</v>
      </c>
      <c r="B98" s="6" t="s">
        <v>49</v>
      </c>
      <c r="C98" s="222" t="s">
        <v>74</v>
      </c>
      <c r="D98" s="6" t="s">
        <v>338</v>
      </c>
      <c r="E98" s="7" t="s">
        <v>68</v>
      </c>
      <c r="F98" s="7" t="s">
        <v>43</v>
      </c>
      <c r="G98" s="7" t="s">
        <v>51</v>
      </c>
      <c r="H98" s="7" t="s">
        <v>45</v>
      </c>
      <c r="I98" s="7" t="s">
        <v>45</v>
      </c>
      <c r="J98" s="7" t="s">
        <v>45</v>
      </c>
      <c r="K98" s="211" t="s">
        <v>339</v>
      </c>
      <c r="L98" s="211" t="s">
        <v>340</v>
      </c>
      <c r="M98" s="211" t="s">
        <v>339</v>
      </c>
      <c r="N98" s="7" t="s">
        <v>45</v>
      </c>
      <c r="O98" s="211" t="s">
        <v>339</v>
      </c>
      <c r="P98" s="7" t="s">
        <v>45</v>
      </c>
      <c r="Q98" s="211" t="s">
        <v>339</v>
      </c>
      <c r="R98" s="7" t="s">
        <v>45</v>
      </c>
      <c r="S98" s="211" t="s">
        <v>313</v>
      </c>
      <c r="T98" s="211" t="s">
        <v>313</v>
      </c>
      <c r="U98" s="7" t="s">
        <v>46</v>
      </c>
      <c r="V98" s="210">
        <f t="shared" si="7"/>
        <v>23000</v>
      </c>
      <c r="W98" s="19">
        <v>23000</v>
      </c>
      <c r="X98" s="24"/>
      <c r="Y98" s="19">
        <v>22800</v>
      </c>
      <c r="Z98" s="19">
        <v>22800</v>
      </c>
      <c r="AA98" s="24"/>
      <c r="AB98" s="7" t="s">
        <v>45</v>
      </c>
      <c r="AC98" s="7" t="s">
        <v>45</v>
      </c>
      <c r="AD98" s="7" t="s">
        <v>45</v>
      </c>
      <c r="AE98" s="7" t="s">
        <v>45</v>
      </c>
      <c r="AF98" s="7" t="s">
        <v>45</v>
      </c>
      <c r="AG98" s="7" t="s">
        <v>45</v>
      </c>
      <c r="AH98" s="6"/>
      <c r="AI98" s="7" t="s">
        <v>47</v>
      </c>
      <c r="AJ98" s="8"/>
      <c r="AK98" s="235">
        <f t="shared" si="5"/>
        <v>200</v>
      </c>
      <c r="AL98" s="235">
        <f t="shared" si="5"/>
        <v>0</v>
      </c>
      <c r="AM98" s="235">
        <f t="shared" si="6"/>
        <v>200</v>
      </c>
    </row>
    <row r="99" spans="1:39" ht="18.600000000000001" customHeight="1" thickBot="1" x14ac:dyDescent="0.3">
      <c r="A99" s="208" t="s">
        <v>341</v>
      </c>
      <c r="B99" s="11" t="s">
        <v>65</v>
      </c>
      <c r="C99" s="222" t="s">
        <v>66</v>
      </c>
      <c r="D99" s="6" t="s">
        <v>342</v>
      </c>
      <c r="E99" s="7" t="s">
        <v>68</v>
      </c>
      <c r="F99" s="7" t="s">
        <v>43</v>
      </c>
      <c r="G99" s="7" t="s">
        <v>51</v>
      </c>
      <c r="H99" s="7" t="s">
        <v>45</v>
      </c>
      <c r="I99" s="7" t="s">
        <v>45</v>
      </c>
      <c r="J99" s="7" t="s">
        <v>45</v>
      </c>
      <c r="K99" s="211" t="s">
        <v>339</v>
      </c>
      <c r="L99" s="211" t="s">
        <v>339</v>
      </c>
      <c r="M99" s="211" t="s">
        <v>339</v>
      </c>
      <c r="N99" s="7" t="s">
        <v>45</v>
      </c>
      <c r="O99" s="211" t="s">
        <v>339</v>
      </c>
      <c r="P99" s="7" t="s">
        <v>45</v>
      </c>
      <c r="Q99" s="211" t="s">
        <v>339</v>
      </c>
      <c r="R99" s="7" t="s">
        <v>45</v>
      </c>
      <c r="S99" s="315" t="s">
        <v>343</v>
      </c>
      <c r="T99" s="316"/>
      <c r="U99" s="7" t="s">
        <v>46</v>
      </c>
      <c r="V99" s="210">
        <f t="shared" si="7"/>
        <v>6500</v>
      </c>
      <c r="W99" s="19">
        <v>6500</v>
      </c>
      <c r="X99" s="24"/>
      <c r="Y99" s="19">
        <v>6500</v>
      </c>
      <c r="Z99" s="19">
        <v>6500</v>
      </c>
      <c r="AA99" s="24"/>
      <c r="AB99" s="7" t="s">
        <v>45</v>
      </c>
      <c r="AC99" s="7" t="s">
        <v>45</v>
      </c>
      <c r="AD99" s="7" t="s">
        <v>45</v>
      </c>
      <c r="AE99" s="7" t="s">
        <v>45</v>
      </c>
      <c r="AF99" s="7" t="s">
        <v>45</v>
      </c>
      <c r="AG99" s="7" t="s">
        <v>45</v>
      </c>
      <c r="AH99" s="6"/>
      <c r="AI99" s="7" t="s">
        <v>47</v>
      </c>
      <c r="AJ99" s="8"/>
      <c r="AK99" s="235">
        <f t="shared" si="5"/>
        <v>0</v>
      </c>
      <c r="AL99" s="235">
        <f t="shared" si="5"/>
        <v>0</v>
      </c>
      <c r="AM99" s="235">
        <f t="shared" si="6"/>
        <v>0</v>
      </c>
    </row>
    <row r="100" spans="1:39" ht="18.600000000000001" customHeight="1" thickBot="1" x14ac:dyDescent="0.3">
      <c r="A100" s="208" t="s">
        <v>344</v>
      </c>
      <c r="B100" s="6" t="s">
        <v>345</v>
      </c>
      <c r="C100" s="222" t="s">
        <v>346</v>
      </c>
      <c r="D100" s="6" t="s">
        <v>347</v>
      </c>
      <c r="E100" s="7" t="s">
        <v>179</v>
      </c>
      <c r="F100" s="7" t="s">
        <v>43</v>
      </c>
      <c r="G100" s="7" t="s">
        <v>51</v>
      </c>
      <c r="H100" s="7" t="s">
        <v>45</v>
      </c>
      <c r="I100" s="211" t="s">
        <v>333</v>
      </c>
      <c r="J100" s="7" t="s">
        <v>45</v>
      </c>
      <c r="K100" s="211" t="s">
        <v>313</v>
      </c>
      <c r="L100" s="211" t="s">
        <v>348</v>
      </c>
      <c r="M100" s="211" t="s">
        <v>313</v>
      </c>
      <c r="N100" s="7" t="s">
        <v>45</v>
      </c>
      <c r="O100" s="211" t="s">
        <v>313</v>
      </c>
      <c r="P100" s="7" t="s">
        <v>45</v>
      </c>
      <c r="Q100" s="209">
        <v>44962</v>
      </c>
      <c r="R100" s="7" t="s">
        <v>45</v>
      </c>
      <c r="S100" s="217">
        <v>45265</v>
      </c>
      <c r="T100" s="217">
        <v>45265</v>
      </c>
      <c r="U100" s="7" t="s">
        <v>46</v>
      </c>
      <c r="V100" s="210">
        <f t="shared" si="7"/>
        <v>60000</v>
      </c>
      <c r="W100" s="19">
        <v>60000</v>
      </c>
      <c r="X100" s="24"/>
      <c r="Y100" s="19">
        <v>59155</v>
      </c>
      <c r="Z100" s="19">
        <v>59155</v>
      </c>
      <c r="AA100" s="24"/>
      <c r="AB100" s="7" t="s">
        <v>45</v>
      </c>
      <c r="AC100" s="7" t="s">
        <v>45</v>
      </c>
      <c r="AD100" s="7" t="s">
        <v>45</v>
      </c>
      <c r="AE100" s="7" t="s">
        <v>45</v>
      </c>
      <c r="AF100" s="7" t="s">
        <v>45</v>
      </c>
      <c r="AG100" s="7" t="s">
        <v>45</v>
      </c>
      <c r="AH100" s="6"/>
      <c r="AI100" s="7" t="s">
        <v>47</v>
      </c>
      <c r="AJ100" s="8"/>
      <c r="AK100" s="235">
        <f t="shared" si="5"/>
        <v>845</v>
      </c>
      <c r="AL100" s="235">
        <f t="shared" si="5"/>
        <v>0</v>
      </c>
      <c r="AM100" s="235">
        <f t="shared" si="6"/>
        <v>845</v>
      </c>
    </row>
    <row r="101" spans="1:39" ht="18.600000000000001" customHeight="1" thickBot="1" x14ac:dyDescent="0.3">
      <c r="A101" s="196"/>
      <c r="B101" s="197"/>
      <c r="C101" s="296">
        <v>45047</v>
      </c>
      <c r="D101" s="297"/>
      <c r="E101" s="197"/>
      <c r="F101" s="197"/>
      <c r="G101" s="197"/>
      <c r="H101" s="197"/>
      <c r="I101" s="197"/>
      <c r="J101" s="197"/>
      <c r="K101" s="197"/>
      <c r="L101" s="197"/>
      <c r="M101" s="197"/>
      <c r="N101" s="197"/>
      <c r="O101" s="197"/>
      <c r="P101" s="197"/>
      <c r="Q101" s="197"/>
      <c r="R101" s="197"/>
      <c r="S101" s="197"/>
      <c r="T101" s="197"/>
      <c r="U101" s="197"/>
      <c r="V101" s="12">
        <v>0</v>
      </c>
      <c r="W101" s="198"/>
      <c r="X101" s="198"/>
      <c r="Y101" s="198"/>
      <c r="Z101" s="198"/>
      <c r="AA101" s="198"/>
      <c r="AB101" s="197"/>
      <c r="AC101" s="197"/>
      <c r="AD101" s="197"/>
      <c r="AE101" s="197"/>
      <c r="AF101" s="197"/>
      <c r="AG101" s="197"/>
      <c r="AH101" s="197"/>
      <c r="AI101" s="197"/>
      <c r="AJ101" s="199"/>
      <c r="AK101" s="235">
        <f t="shared" si="5"/>
        <v>0</v>
      </c>
      <c r="AL101" s="235">
        <f t="shared" si="5"/>
        <v>0</v>
      </c>
      <c r="AM101" s="235">
        <f t="shared" si="6"/>
        <v>0</v>
      </c>
    </row>
    <row r="102" spans="1:39" ht="18.600000000000001" customHeight="1" thickBot="1" x14ac:dyDescent="0.3">
      <c r="A102" s="208" t="s">
        <v>349</v>
      </c>
      <c r="B102" s="6" t="s">
        <v>183</v>
      </c>
      <c r="C102" s="222" t="s">
        <v>350</v>
      </c>
      <c r="D102" s="6" t="s">
        <v>351</v>
      </c>
      <c r="E102" s="7" t="s">
        <v>179</v>
      </c>
      <c r="F102" s="7" t="s">
        <v>43</v>
      </c>
      <c r="G102" s="7" t="s">
        <v>51</v>
      </c>
      <c r="H102" s="7" t="s">
        <v>45</v>
      </c>
      <c r="I102" s="7" t="s">
        <v>352</v>
      </c>
      <c r="J102" s="7" t="s">
        <v>352</v>
      </c>
      <c r="K102" s="209">
        <v>44962</v>
      </c>
      <c r="L102" s="209">
        <v>44962</v>
      </c>
      <c r="M102" s="209">
        <v>44962</v>
      </c>
      <c r="N102" s="7" t="s">
        <v>45</v>
      </c>
      <c r="O102" s="209">
        <v>44990</v>
      </c>
      <c r="P102" s="7" t="s">
        <v>45</v>
      </c>
      <c r="Q102" s="209">
        <v>45021</v>
      </c>
      <c r="R102" s="7" t="s">
        <v>45</v>
      </c>
      <c r="S102" s="209">
        <v>45051</v>
      </c>
      <c r="T102" s="209">
        <v>45051</v>
      </c>
      <c r="U102" s="7" t="s">
        <v>46</v>
      </c>
      <c r="V102" s="210">
        <f t="shared" ref="V102:V132" si="8">SUM(W102+X102)</f>
        <v>5200</v>
      </c>
      <c r="W102" s="19">
        <v>5200</v>
      </c>
      <c r="X102" s="24"/>
      <c r="Y102" s="19">
        <v>5000</v>
      </c>
      <c r="Z102" s="19">
        <v>5000</v>
      </c>
      <c r="AA102" s="24"/>
      <c r="AB102" s="7" t="s">
        <v>45</v>
      </c>
      <c r="AC102" s="7" t="s">
        <v>45</v>
      </c>
      <c r="AD102" s="7" t="s">
        <v>45</v>
      </c>
      <c r="AE102" s="7" t="s">
        <v>45</v>
      </c>
      <c r="AF102" s="7" t="s">
        <v>45</v>
      </c>
      <c r="AG102" s="7" t="s">
        <v>45</v>
      </c>
      <c r="AH102" s="6"/>
      <c r="AI102" s="7" t="s">
        <v>47</v>
      </c>
      <c r="AJ102" s="8"/>
      <c r="AK102" s="235">
        <f t="shared" si="5"/>
        <v>200</v>
      </c>
      <c r="AL102" s="235">
        <f t="shared" si="5"/>
        <v>0</v>
      </c>
      <c r="AM102" s="235">
        <f t="shared" si="6"/>
        <v>200</v>
      </c>
    </row>
    <row r="103" spans="1:39" ht="18.600000000000001" customHeight="1" thickBot="1" x14ac:dyDescent="0.3">
      <c r="A103" s="208" t="s">
        <v>353</v>
      </c>
      <c r="B103" s="6" t="s">
        <v>354</v>
      </c>
      <c r="C103" s="222" t="s">
        <v>158</v>
      </c>
      <c r="D103" s="6" t="s">
        <v>355</v>
      </c>
      <c r="E103" s="7" t="s">
        <v>356</v>
      </c>
      <c r="F103" s="7" t="s">
        <v>43</v>
      </c>
      <c r="G103" s="7" t="s">
        <v>51</v>
      </c>
      <c r="H103" s="7" t="s">
        <v>352</v>
      </c>
      <c r="I103" s="7" t="s">
        <v>352</v>
      </c>
      <c r="J103" s="7" t="s">
        <v>352</v>
      </c>
      <c r="K103" s="209">
        <v>45021</v>
      </c>
      <c r="L103" s="209">
        <v>45021</v>
      </c>
      <c r="M103" s="209">
        <v>45021</v>
      </c>
      <c r="N103" s="7" t="s">
        <v>45</v>
      </c>
      <c r="O103" s="209">
        <v>45021</v>
      </c>
      <c r="P103" s="7" t="s">
        <v>45</v>
      </c>
      <c r="Q103" s="209">
        <v>45051</v>
      </c>
      <c r="R103" s="7" t="s">
        <v>45</v>
      </c>
      <c r="S103" s="217">
        <v>45051</v>
      </c>
      <c r="T103" s="217">
        <v>45051</v>
      </c>
      <c r="U103" s="7" t="s">
        <v>46</v>
      </c>
      <c r="V103" s="210">
        <f t="shared" si="8"/>
        <v>5110</v>
      </c>
      <c r="W103" s="19">
        <v>5110</v>
      </c>
      <c r="X103" s="24"/>
      <c r="Y103" s="19">
        <v>5110</v>
      </c>
      <c r="Z103" s="19">
        <v>5110</v>
      </c>
      <c r="AA103" s="24"/>
      <c r="AB103" s="7" t="s">
        <v>45</v>
      </c>
      <c r="AC103" s="7" t="s">
        <v>45</v>
      </c>
      <c r="AD103" s="7" t="s">
        <v>45</v>
      </c>
      <c r="AE103" s="7" t="s">
        <v>45</v>
      </c>
      <c r="AF103" s="7" t="s">
        <v>45</v>
      </c>
      <c r="AG103" s="7" t="s">
        <v>45</v>
      </c>
      <c r="AH103" s="6"/>
      <c r="AI103" s="7" t="s">
        <v>47</v>
      </c>
      <c r="AJ103" s="8"/>
      <c r="AK103" s="235">
        <f t="shared" si="5"/>
        <v>0</v>
      </c>
      <c r="AL103" s="235">
        <f t="shared" si="5"/>
        <v>0</v>
      </c>
      <c r="AM103" s="235">
        <f t="shared" si="6"/>
        <v>0</v>
      </c>
    </row>
    <row r="104" spans="1:39" ht="18.600000000000001" customHeight="1" thickBot="1" x14ac:dyDescent="0.3">
      <c r="A104" s="208" t="s">
        <v>357</v>
      </c>
      <c r="B104" s="6" t="s">
        <v>358</v>
      </c>
      <c r="C104" s="222" t="s">
        <v>170</v>
      </c>
      <c r="D104" s="6" t="s">
        <v>359</v>
      </c>
      <c r="E104" s="7" t="s">
        <v>57</v>
      </c>
      <c r="F104" s="7" t="s">
        <v>43</v>
      </c>
      <c r="G104" s="7" t="s">
        <v>51</v>
      </c>
      <c r="H104" s="7" t="s">
        <v>352</v>
      </c>
      <c r="I104" s="7" t="s">
        <v>352</v>
      </c>
      <c r="J104" s="7" t="s">
        <v>352</v>
      </c>
      <c r="K104" s="209">
        <v>45051</v>
      </c>
      <c r="L104" s="211" t="s">
        <v>360</v>
      </c>
      <c r="M104" s="209">
        <v>45051</v>
      </c>
      <c r="N104" s="7" t="s">
        <v>45</v>
      </c>
      <c r="O104" s="209">
        <v>45143</v>
      </c>
      <c r="P104" s="7" t="s">
        <v>45</v>
      </c>
      <c r="Q104" s="209">
        <v>45174</v>
      </c>
      <c r="R104" s="7" t="s">
        <v>45</v>
      </c>
      <c r="S104" s="217">
        <v>45174</v>
      </c>
      <c r="T104" s="217">
        <v>45174</v>
      </c>
      <c r="U104" s="7" t="s">
        <v>46</v>
      </c>
      <c r="V104" s="210">
        <f t="shared" si="8"/>
        <v>10300</v>
      </c>
      <c r="W104" s="19">
        <v>10300</v>
      </c>
      <c r="X104" s="24"/>
      <c r="Y104" s="19">
        <v>10300</v>
      </c>
      <c r="Z104" s="19">
        <v>10300</v>
      </c>
      <c r="AA104" s="24"/>
      <c r="AB104" s="7" t="s">
        <v>45</v>
      </c>
      <c r="AC104" s="7" t="s">
        <v>45</v>
      </c>
      <c r="AD104" s="7" t="s">
        <v>45</v>
      </c>
      <c r="AE104" s="7" t="s">
        <v>45</v>
      </c>
      <c r="AF104" s="7" t="s">
        <v>45</v>
      </c>
      <c r="AG104" s="7" t="s">
        <v>45</v>
      </c>
      <c r="AH104" s="6"/>
      <c r="AI104" s="7" t="s">
        <v>47</v>
      </c>
      <c r="AJ104" s="8"/>
      <c r="AK104" s="235">
        <f t="shared" si="5"/>
        <v>0</v>
      </c>
      <c r="AL104" s="235">
        <f t="shared" si="5"/>
        <v>0</v>
      </c>
      <c r="AM104" s="235">
        <f t="shared" si="6"/>
        <v>0</v>
      </c>
    </row>
    <row r="105" spans="1:39" ht="18.600000000000001" customHeight="1" thickBot="1" x14ac:dyDescent="0.3">
      <c r="A105" s="208" t="s">
        <v>361</v>
      </c>
      <c r="B105" s="6" t="s">
        <v>94</v>
      </c>
      <c r="C105" s="222" t="s">
        <v>303</v>
      </c>
      <c r="D105" s="6" t="s">
        <v>362</v>
      </c>
      <c r="E105" s="7" t="s">
        <v>57</v>
      </c>
      <c r="F105" s="7" t="s">
        <v>43</v>
      </c>
      <c r="G105" s="7" t="s">
        <v>51</v>
      </c>
      <c r="H105" s="7" t="s">
        <v>352</v>
      </c>
      <c r="I105" s="7" t="s">
        <v>352</v>
      </c>
      <c r="J105" s="7" t="s">
        <v>352</v>
      </c>
      <c r="K105" s="209">
        <v>45051</v>
      </c>
      <c r="L105" s="211" t="s">
        <v>363</v>
      </c>
      <c r="M105" s="209">
        <v>45051</v>
      </c>
      <c r="N105" s="7" t="s">
        <v>45</v>
      </c>
      <c r="O105" s="209">
        <v>45143</v>
      </c>
      <c r="P105" s="7" t="s">
        <v>45</v>
      </c>
      <c r="Q105" s="209">
        <v>45174</v>
      </c>
      <c r="R105" s="7" t="s">
        <v>45</v>
      </c>
      <c r="S105" s="215" t="s">
        <v>364</v>
      </c>
      <c r="T105" s="215" t="s">
        <v>364</v>
      </c>
      <c r="U105" s="7" t="s">
        <v>46</v>
      </c>
      <c r="V105" s="210">
        <f t="shared" si="8"/>
        <v>3150</v>
      </c>
      <c r="W105" s="19">
        <v>3150</v>
      </c>
      <c r="X105" s="24"/>
      <c r="Y105" s="19">
        <v>1680</v>
      </c>
      <c r="Z105" s="19">
        <v>1680</v>
      </c>
      <c r="AA105" s="24"/>
      <c r="AB105" s="7" t="s">
        <v>45</v>
      </c>
      <c r="AC105" s="7" t="s">
        <v>45</v>
      </c>
      <c r="AD105" s="7" t="s">
        <v>45</v>
      </c>
      <c r="AE105" s="7" t="s">
        <v>45</v>
      </c>
      <c r="AF105" s="7" t="s">
        <v>45</v>
      </c>
      <c r="AG105" s="7" t="s">
        <v>45</v>
      </c>
      <c r="AH105" s="6"/>
      <c r="AI105" s="7" t="s">
        <v>47</v>
      </c>
      <c r="AJ105" s="8"/>
      <c r="AK105" s="235">
        <f t="shared" si="5"/>
        <v>1470</v>
      </c>
      <c r="AL105" s="235">
        <f t="shared" si="5"/>
        <v>0</v>
      </c>
      <c r="AM105" s="235">
        <f t="shared" si="6"/>
        <v>1470</v>
      </c>
    </row>
    <row r="106" spans="1:39" ht="18.600000000000001" customHeight="1" thickBot="1" x14ac:dyDescent="0.3">
      <c r="A106" s="208" t="s">
        <v>365</v>
      </c>
      <c r="B106" s="6" t="s">
        <v>366</v>
      </c>
      <c r="C106" s="222" t="s">
        <v>303</v>
      </c>
      <c r="D106" s="6" t="s">
        <v>367</v>
      </c>
      <c r="E106" s="7" t="s">
        <v>57</v>
      </c>
      <c r="F106" s="7" t="s">
        <v>43</v>
      </c>
      <c r="G106" s="7" t="s">
        <v>51</v>
      </c>
      <c r="H106" s="7" t="s">
        <v>352</v>
      </c>
      <c r="I106" s="7" t="s">
        <v>352</v>
      </c>
      <c r="J106" s="7" t="s">
        <v>352</v>
      </c>
      <c r="K106" s="209">
        <v>45051</v>
      </c>
      <c r="L106" s="211" t="s">
        <v>363</v>
      </c>
      <c r="M106" s="209">
        <v>45051</v>
      </c>
      <c r="N106" s="7" t="s">
        <v>45</v>
      </c>
      <c r="O106" s="209">
        <v>45143</v>
      </c>
      <c r="P106" s="7" t="s">
        <v>45</v>
      </c>
      <c r="Q106" s="209">
        <v>45174</v>
      </c>
      <c r="R106" s="7" t="s">
        <v>45</v>
      </c>
      <c r="S106" s="211" t="s">
        <v>368</v>
      </c>
      <c r="T106" s="211" t="s">
        <v>368</v>
      </c>
      <c r="U106" s="7" t="s">
        <v>46</v>
      </c>
      <c r="V106" s="210">
        <f t="shared" si="8"/>
        <v>4400</v>
      </c>
      <c r="W106" s="19">
        <v>4400</v>
      </c>
      <c r="X106" s="24"/>
      <c r="Y106" s="19">
        <v>2600</v>
      </c>
      <c r="Z106" s="19">
        <v>2600</v>
      </c>
      <c r="AA106" s="24"/>
      <c r="AB106" s="7" t="s">
        <v>45</v>
      </c>
      <c r="AC106" s="7" t="s">
        <v>45</v>
      </c>
      <c r="AD106" s="7" t="s">
        <v>45</v>
      </c>
      <c r="AE106" s="7" t="s">
        <v>45</v>
      </c>
      <c r="AF106" s="7" t="s">
        <v>45</v>
      </c>
      <c r="AG106" s="7" t="s">
        <v>45</v>
      </c>
      <c r="AH106" s="6"/>
      <c r="AI106" s="7" t="s">
        <v>47</v>
      </c>
      <c r="AJ106" s="8"/>
      <c r="AK106" s="235">
        <f t="shared" si="5"/>
        <v>1800</v>
      </c>
      <c r="AL106" s="235">
        <f t="shared" si="5"/>
        <v>0</v>
      </c>
      <c r="AM106" s="235">
        <f t="shared" si="6"/>
        <v>1800</v>
      </c>
    </row>
    <row r="107" spans="1:39" ht="18.600000000000001" customHeight="1" thickBot="1" x14ac:dyDescent="0.3">
      <c r="A107" s="208" t="s">
        <v>369</v>
      </c>
      <c r="B107" s="6" t="s">
        <v>370</v>
      </c>
      <c r="C107" s="222" t="s">
        <v>148</v>
      </c>
      <c r="D107" s="6" t="s">
        <v>371</v>
      </c>
      <c r="E107" s="7" t="s">
        <v>57</v>
      </c>
      <c r="F107" s="7" t="s">
        <v>43</v>
      </c>
      <c r="G107" s="7" t="s">
        <v>292</v>
      </c>
      <c r="H107" s="7" t="s">
        <v>352</v>
      </c>
      <c r="I107" s="7" t="s">
        <v>352</v>
      </c>
      <c r="J107" s="7" t="s">
        <v>352</v>
      </c>
      <c r="K107" s="209">
        <v>45174</v>
      </c>
      <c r="L107" s="209">
        <v>45174</v>
      </c>
      <c r="M107" s="209">
        <v>45174</v>
      </c>
      <c r="N107" s="7" t="s">
        <v>45</v>
      </c>
      <c r="O107" s="209">
        <v>45174</v>
      </c>
      <c r="P107" s="7" t="s">
        <v>45</v>
      </c>
      <c r="Q107" s="209">
        <v>45174</v>
      </c>
      <c r="R107" s="7" t="s">
        <v>45</v>
      </c>
      <c r="S107" s="211" t="s">
        <v>372</v>
      </c>
      <c r="T107" s="211" t="s">
        <v>372</v>
      </c>
      <c r="U107" s="7" t="s">
        <v>46</v>
      </c>
      <c r="V107" s="210">
        <f t="shared" si="8"/>
        <v>7500</v>
      </c>
      <c r="W107" s="19">
        <v>7500</v>
      </c>
      <c r="X107" s="24"/>
      <c r="Y107" s="19">
        <v>7500</v>
      </c>
      <c r="Z107" s="19">
        <v>7500</v>
      </c>
      <c r="AA107" s="24"/>
      <c r="AB107" s="7" t="s">
        <v>45</v>
      </c>
      <c r="AC107" s="7" t="s">
        <v>45</v>
      </c>
      <c r="AD107" s="7" t="s">
        <v>45</v>
      </c>
      <c r="AE107" s="7" t="s">
        <v>45</v>
      </c>
      <c r="AF107" s="7" t="s">
        <v>45</v>
      </c>
      <c r="AG107" s="7" t="s">
        <v>45</v>
      </c>
      <c r="AH107" s="6"/>
      <c r="AI107" s="7" t="s">
        <v>47</v>
      </c>
      <c r="AJ107" s="8"/>
      <c r="AK107" s="235">
        <f t="shared" si="5"/>
        <v>0</v>
      </c>
      <c r="AL107" s="235">
        <f t="shared" si="5"/>
        <v>0</v>
      </c>
      <c r="AM107" s="235">
        <f t="shared" si="6"/>
        <v>0</v>
      </c>
    </row>
    <row r="108" spans="1:39" ht="18.600000000000001" customHeight="1" thickBot="1" x14ac:dyDescent="0.3">
      <c r="A108" s="208" t="s">
        <v>373</v>
      </c>
      <c r="B108" s="11" t="s">
        <v>374</v>
      </c>
      <c r="C108" s="222" t="s">
        <v>170</v>
      </c>
      <c r="D108" s="11" t="s">
        <v>375</v>
      </c>
      <c r="E108" s="13" t="s">
        <v>57</v>
      </c>
      <c r="F108" s="7" t="s">
        <v>43</v>
      </c>
      <c r="G108" s="7" t="s">
        <v>51</v>
      </c>
      <c r="H108" s="7" t="s">
        <v>352</v>
      </c>
      <c r="I108" s="7" t="s">
        <v>352</v>
      </c>
      <c r="J108" s="7" t="s">
        <v>352</v>
      </c>
      <c r="K108" s="209">
        <v>45143</v>
      </c>
      <c r="L108" s="211" t="s">
        <v>376</v>
      </c>
      <c r="M108" s="209">
        <v>45143</v>
      </c>
      <c r="N108" s="7" t="s">
        <v>45</v>
      </c>
      <c r="O108" s="209">
        <v>45204</v>
      </c>
      <c r="P108" s="7" t="s">
        <v>45</v>
      </c>
      <c r="Q108" s="209">
        <v>45265</v>
      </c>
      <c r="R108" s="7" t="s">
        <v>45</v>
      </c>
      <c r="S108" s="211" t="s">
        <v>377</v>
      </c>
      <c r="T108" s="211" t="s">
        <v>377</v>
      </c>
      <c r="U108" s="7" t="s">
        <v>46</v>
      </c>
      <c r="V108" s="210">
        <f t="shared" si="8"/>
        <v>12586</v>
      </c>
      <c r="W108" s="19">
        <v>12586</v>
      </c>
      <c r="X108" s="24"/>
      <c r="Y108" s="19">
        <v>12586</v>
      </c>
      <c r="Z108" s="19">
        <v>12586</v>
      </c>
      <c r="AA108" s="24"/>
      <c r="AB108" s="7" t="s">
        <v>45</v>
      </c>
      <c r="AC108" s="7" t="s">
        <v>45</v>
      </c>
      <c r="AD108" s="7" t="s">
        <v>45</v>
      </c>
      <c r="AE108" s="7" t="s">
        <v>45</v>
      </c>
      <c r="AF108" s="7" t="s">
        <v>45</v>
      </c>
      <c r="AG108" s="7" t="s">
        <v>45</v>
      </c>
      <c r="AH108" s="6"/>
      <c r="AI108" s="7" t="s">
        <v>47</v>
      </c>
      <c r="AJ108" s="8"/>
      <c r="AK108" s="235">
        <f t="shared" si="5"/>
        <v>0</v>
      </c>
      <c r="AL108" s="235">
        <f t="shared" si="5"/>
        <v>0</v>
      </c>
      <c r="AM108" s="235">
        <f t="shared" si="6"/>
        <v>0</v>
      </c>
    </row>
    <row r="109" spans="1:39" ht="18.600000000000001" customHeight="1" thickBot="1" x14ac:dyDescent="0.3">
      <c r="A109" s="208" t="s">
        <v>378</v>
      </c>
      <c r="B109" s="11" t="s">
        <v>379</v>
      </c>
      <c r="C109" s="222" t="s">
        <v>303</v>
      </c>
      <c r="D109" s="11" t="s">
        <v>380</v>
      </c>
      <c r="E109" s="13" t="s">
        <v>42</v>
      </c>
      <c r="F109" s="13" t="s">
        <v>43</v>
      </c>
      <c r="G109" s="13" t="s">
        <v>51</v>
      </c>
      <c r="H109" s="13" t="s">
        <v>352</v>
      </c>
      <c r="I109" s="13" t="s">
        <v>352</v>
      </c>
      <c r="J109" s="13" t="s">
        <v>352</v>
      </c>
      <c r="K109" s="217">
        <v>45174</v>
      </c>
      <c r="L109" s="215" t="s">
        <v>381</v>
      </c>
      <c r="M109" s="217">
        <v>45174</v>
      </c>
      <c r="N109" s="13" t="s">
        <v>45</v>
      </c>
      <c r="O109" s="217">
        <v>45204</v>
      </c>
      <c r="P109" s="13" t="s">
        <v>45</v>
      </c>
      <c r="Q109" s="215" t="s">
        <v>372</v>
      </c>
      <c r="R109" s="13" t="s">
        <v>45</v>
      </c>
      <c r="S109" s="18">
        <v>45237</v>
      </c>
      <c r="T109" s="18">
        <v>45237</v>
      </c>
      <c r="U109" s="7" t="s">
        <v>46</v>
      </c>
      <c r="V109" s="210">
        <f t="shared" si="8"/>
        <v>20080</v>
      </c>
      <c r="W109" s="19">
        <v>20080</v>
      </c>
      <c r="X109" s="24"/>
      <c r="Y109" s="19">
        <v>20080</v>
      </c>
      <c r="Z109" s="19">
        <v>20080</v>
      </c>
      <c r="AA109" s="24"/>
      <c r="AB109" s="7" t="s">
        <v>45</v>
      </c>
      <c r="AC109" s="7" t="s">
        <v>45</v>
      </c>
      <c r="AD109" s="7" t="s">
        <v>45</v>
      </c>
      <c r="AE109" s="7" t="s">
        <v>45</v>
      </c>
      <c r="AF109" s="7" t="s">
        <v>45</v>
      </c>
      <c r="AG109" s="7" t="s">
        <v>45</v>
      </c>
      <c r="AH109" s="6"/>
      <c r="AI109" s="7" t="s">
        <v>47</v>
      </c>
      <c r="AJ109" s="8"/>
      <c r="AK109" s="235">
        <f t="shared" si="5"/>
        <v>0</v>
      </c>
      <c r="AL109" s="235">
        <f t="shared" si="5"/>
        <v>0</v>
      </c>
      <c r="AM109" s="235">
        <f t="shared" si="6"/>
        <v>0</v>
      </c>
    </row>
    <row r="110" spans="1:39" ht="18.600000000000001" customHeight="1" thickBot="1" x14ac:dyDescent="0.3">
      <c r="A110" s="208" t="s">
        <v>382</v>
      </c>
      <c r="B110" s="11" t="s">
        <v>383</v>
      </c>
      <c r="C110" s="222" t="s">
        <v>303</v>
      </c>
      <c r="D110" s="11" t="s">
        <v>384</v>
      </c>
      <c r="E110" s="13" t="s">
        <v>146</v>
      </c>
      <c r="F110" s="13" t="s">
        <v>43</v>
      </c>
      <c r="G110" s="13" t="s">
        <v>51</v>
      </c>
      <c r="H110" s="13" t="s">
        <v>352</v>
      </c>
      <c r="I110" s="13" t="s">
        <v>352</v>
      </c>
      <c r="J110" s="13" t="s">
        <v>352</v>
      </c>
      <c r="K110" s="217">
        <v>45204</v>
      </c>
      <c r="L110" s="215" t="s">
        <v>381</v>
      </c>
      <c r="M110" s="217">
        <v>45204</v>
      </c>
      <c r="N110" s="13" t="s">
        <v>45</v>
      </c>
      <c r="O110" s="217">
        <v>45204</v>
      </c>
      <c r="P110" s="13" t="s">
        <v>45</v>
      </c>
      <c r="Q110" s="215" t="s">
        <v>372</v>
      </c>
      <c r="R110" s="13" t="s">
        <v>45</v>
      </c>
      <c r="S110" s="215" t="s">
        <v>372</v>
      </c>
      <c r="T110" s="215" t="s">
        <v>372</v>
      </c>
      <c r="U110" s="7" t="s">
        <v>46</v>
      </c>
      <c r="V110" s="210">
        <f t="shared" si="8"/>
        <v>6200</v>
      </c>
      <c r="W110" s="19">
        <v>6200</v>
      </c>
      <c r="X110" s="24"/>
      <c r="Y110" s="19">
        <v>6200</v>
      </c>
      <c r="Z110" s="19">
        <v>6200</v>
      </c>
      <c r="AA110" s="24"/>
      <c r="AB110" s="7" t="s">
        <v>45</v>
      </c>
      <c r="AC110" s="7" t="s">
        <v>45</v>
      </c>
      <c r="AD110" s="7" t="s">
        <v>45</v>
      </c>
      <c r="AE110" s="7" t="s">
        <v>45</v>
      </c>
      <c r="AF110" s="7" t="s">
        <v>45</v>
      </c>
      <c r="AG110" s="7" t="s">
        <v>45</v>
      </c>
      <c r="AH110" s="6"/>
      <c r="AI110" s="7" t="s">
        <v>47</v>
      </c>
      <c r="AJ110" s="8"/>
      <c r="AK110" s="235">
        <f t="shared" si="5"/>
        <v>0</v>
      </c>
      <c r="AL110" s="235">
        <f t="shared" si="5"/>
        <v>0</v>
      </c>
      <c r="AM110" s="235">
        <f t="shared" si="6"/>
        <v>0</v>
      </c>
    </row>
    <row r="111" spans="1:39" ht="18.600000000000001" customHeight="1" thickBot="1" x14ac:dyDescent="0.3">
      <c r="A111" s="208" t="s">
        <v>385</v>
      </c>
      <c r="B111" s="11" t="s">
        <v>65</v>
      </c>
      <c r="C111" s="222" t="s">
        <v>66</v>
      </c>
      <c r="D111" s="11" t="s">
        <v>386</v>
      </c>
      <c r="E111" s="13" t="s">
        <v>68</v>
      </c>
      <c r="F111" s="13" t="s">
        <v>43</v>
      </c>
      <c r="G111" s="13" t="s">
        <v>51</v>
      </c>
      <c r="H111" s="13" t="s">
        <v>352</v>
      </c>
      <c r="I111" s="13" t="s">
        <v>352</v>
      </c>
      <c r="J111" s="13" t="s">
        <v>352</v>
      </c>
      <c r="K111" s="217">
        <v>45235</v>
      </c>
      <c r="L111" s="215" t="s">
        <v>387</v>
      </c>
      <c r="M111" s="217">
        <v>45235</v>
      </c>
      <c r="N111" s="13" t="s">
        <v>45</v>
      </c>
      <c r="O111" s="217">
        <v>45235</v>
      </c>
      <c r="P111" s="13" t="s">
        <v>45</v>
      </c>
      <c r="Q111" s="217">
        <v>45235</v>
      </c>
      <c r="R111" s="13" t="s">
        <v>45</v>
      </c>
      <c r="S111" s="215" t="s">
        <v>388</v>
      </c>
      <c r="T111" s="215" t="s">
        <v>388</v>
      </c>
      <c r="U111" s="7" t="s">
        <v>46</v>
      </c>
      <c r="V111" s="210">
        <f t="shared" si="8"/>
        <v>19500</v>
      </c>
      <c r="W111" s="19">
        <v>19500</v>
      </c>
      <c r="X111" s="24"/>
      <c r="Y111" s="19">
        <v>19500</v>
      </c>
      <c r="Z111" s="19">
        <v>19500</v>
      </c>
      <c r="AA111" s="24"/>
      <c r="AB111" s="7" t="s">
        <v>45</v>
      </c>
      <c r="AC111" s="7" t="s">
        <v>45</v>
      </c>
      <c r="AD111" s="7" t="s">
        <v>45</v>
      </c>
      <c r="AE111" s="7" t="s">
        <v>45</v>
      </c>
      <c r="AF111" s="7" t="s">
        <v>45</v>
      </c>
      <c r="AG111" s="7" t="s">
        <v>45</v>
      </c>
      <c r="AH111" s="6"/>
      <c r="AI111" s="7" t="s">
        <v>47</v>
      </c>
      <c r="AJ111" s="8"/>
      <c r="AK111" s="235">
        <f t="shared" si="5"/>
        <v>0</v>
      </c>
      <c r="AL111" s="235">
        <f t="shared" si="5"/>
        <v>0</v>
      </c>
      <c r="AM111" s="235">
        <f t="shared" si="6"/>
        <v>0</v>
      </c>
    </row>
    <row r="112" spans="1:39" ht="18.600000000000001" customHeight="1" thickBot="1" x14ac:dyDescent="0.3">
      <c r="A112" s="208" t="s">
        <v>389</v>
      </c>
      <c r="B112" s="11" t="s">
        <v>143</v>
      </c>
      <c r="C112" s="222" t="s">
        <v>74</v>
      </c>
      <c r="D112" s="11" t="s">
        <v>390</v>
      </c>
      <c r="E112" s="13" t="s">
        <v>68</v>
      </c>
      <c r="F112" s="13" t="s">
        <v>43</v>
      </c>
      <c r="G112" s="13" t="s">
        <v>51</v>
      </c>
      <c r="H112" s="13" t="s">
        <v>352</v>
      </c>
      <c r="I112" s="13" t="s">
        <v>352</v>
      </c>
      <c r="J112" s="13" t="s">
        <v>352</v>
      </c>
      <c r="K112" s="217">
        <v>45235</v>
      </c>
      <c r="L112" s="217">
        <v>45235</v>
      </c>
      <c r="M112" s="217">
        <v>45235</v>
      </c>
      <c r="N112" s="13" t="s">
        <v>45</v>
      </c>
      <c r="O112" s="217">
        <v>45235</v>
      </c>
      <c r="P112" s="13" t="s">
        <v>45</v>
      </c>
      <c r="Q112" s="217">
        <v>45265</v>
      </c>
      <c r="R112" s="13" t="s">
        <v>45</v>
      </c>
      <c r="S112" s="217">
        <v>45265</v>
      </c>
      <c r="T112" s="217">
        <v>45265</v>
      </c>
      <c r="U112" s="7" t="s">
        <v>46</v>
      </c>
      <c r="V112" s="210">
        <f t="shared" si="8"/>
        <v>23000</v>
      </c>
      <c r="W112" s="19">
        <v>23000</v>
      </c>
      <c r="X112" s="24"/>
      <c r="Y112" s="19">
        <v>22000</v>
      </c>
      <c r="Z112" s="19">
        <v>22000</v>
      </c>
      <c r="AA112" s="24"/>
      <c r="AB112" s="7" t="s">
        <v>45</v>
      </c>
      <c r="AC112" s="7" t="s">
        <v>45</v>
      </c>
      <c r="AD112" s="7" t="s">
        <v>45</v>
      </c>
      <c r="AE112" s="7" t="s">
        <v>45</v>
      </c>
      <c r="AF112" s="7" t="s">
        <v>45</v>
      </c>
      <c r="AG112" s="7" t="s">
        <v>45</v>
      </c>
      <c r="AH112" s="6"/>
      <c r="AI112" s="7" t="s">
        <v>47</v>
      </c>
      <c r="AJ112" s="8"/>
      <c r="AK112" s="235">
        <f t="shared" si="5"/>
        <v>1000</v>
      </c>
      <c r="AL112" s="235">
        <f t="shared" si="5"/>
        <v>0</v>
      </c>
      <c r="AM112" s="235">
        <f t="shared" si="6"/>
        <v>1000</v>
      </c>
    </row>
    <row r="113" spans="1:39" ht="18.600000000000001" customHeight="1" thickBot="1" x14ac:dyDescent="0.3">
      <c r="A113" s="208" t="s">
        <v>391</v>
      </c>
      <c r="B113" s="11" t="s">
        <v>392</v>
      </c>
      <c r="C113" s="222" t="s">
        <v>303</v>
      </c>
      <c r="D113" s="11" t="s">
        <v>393</v>
      </c>
      <c r="E113" s="13" t="s">
        <v>179</v>
      </c>
      <c r="F113" s="13" t="s">
        <v>43</v>
      </c>
      <c r="G113" s="13" t="s">
        <v>51</v>
      </c>
      <c r="H113" s="13" t="s">
        <v>352</v>
      </c>
      <c r="I113" s="13" t="s">
        <v>352</v>
      </c>
      <c r="J113" s="13" t="s">
        <v>352</v>
      </c>
      <c r="K113" s="217">
        <v>45204</v>
      </c>
      <c r="L113" s="215" t="s">
        <v>381</v>
      </c>
      <c r="M113" s="217">
        <v>45204</v>
      </c>
      <c r="N113" s="13" t="s">
        <v>45</v>
      </c>
      <c r="O113" s="217">
        <v>45235</v>
      </c>
      <c r="P113" s="13" t="s">
        <v>45</v>
      </c>
      <c r="Q113" s="215" t="s">
        <v>372</v>
      </c>
      <c r="R113" s="13" t="s">
        <v>45</v>
      </c>
      <c r="S113" s="211" t="s">
        <v>364</v>
      </c>
      <c r="T113" s="211" t="s">
        <v>364</v>
      </c>
      <c r="U113" s="7" t="s">
        <v>46</v>
      </c>
      <c r="V113" s="210">
        <f t="shared" si="8"/>
        <v>8800</v>
      </c>
      <c r="W113" s="19">
        <v>8800</v>
      </c>
      <c r="X113" s="24"/>
      <c r="Y113" s="19">
        <v>8800</v>
      </c>
      <c r="Z113" s="19">
        <v>8800</v>
      </c>
      <c r="AA113" s="24"/>
      <c r="AB113" s="7" t="s">
        <v>45</v>
      </c>
      <c r="AC113" s="7" t="s">
        <v>45</v>
      </c>
      <c r="AD113" s="7" t="s">
        <v>45</v>
      </c>
      <c r="AE113" s="7" t="s">
        <v>45</v>
      </c>
      <c r="AF113" s="7" t="s">
        <v>45</v>
      </c>
      <c r="AG113" s="7" t="s">
        <v>45</v>
      </c>
      <c r="AH113" s="6"/>
      <c r="AI113" s="7" t="s">
        <v>47</v>
      </c>
      <c r="AJ113" s="8"/>
      <c r="AK113" s="235">
        <f t="shared" si="5"/>
        <v>0</v>
      </c>
      <c r="AL113" s="235">
        <f t="shared" si="5"/>
        <v>0</v>
      </c>
      <c r="AM113" s="235">
        <f t="shared" si="6"/>
        <v>0</v>
      </c>
    </row>
    <row r="114" spans="1:39" ht="18.600000000000001" customHeight="1" thickBot="1" x14ac:dyDescent="0.3">
      <c r="A114" s="208" t="s">
        <v>394</v>
      </c>
      <c r="B114" s="11" t="s">
        <v>392</v>
      </c>
      <c r="C114" s="222" t="s">
        <v>350</v>
      </c>
      <c r="D114" s="11" t="s">
        <v>395</v>
      </c>
      <c r="E114" s="13" t="s">
        <v>179</v>
      </c>
      <c r="F114" s="13" t="s">
        <v>43</v>
      </c>
      <c r="G114" s="13" t="s">
        <v>51</v>
      </c>
      <c r="H114" s="13" t="s">
        <v>352</v>
      </c>
      <c r="I114" s="13" t="s">
        <v>352</v>
      </c>
      <c r="J114" s="13" t="s">
        <v>352</v>
      </c>
      <c r="K114" s="217">
        <v>45204</v>
      </c>
      <c r="L114" s="215" t="s">
        <v>381</v>
      </c>
      <c r="M114" s="217">
        <v>45204</v>
      </c>
      <c r="N114" s="13" t="s">
        <v>45</v>
      </c>
      <c r="O114" s="217">
        <v>45235</v>
      </c>
      <c r="P114" s="13" t="s">
        <v>45</v>
      </c>
      <c r="Q114" s="215" t="s">
        <v>372</v>
      </c>
      <c r="R114" s="13" t="s">
        <v>45</v>
      </c>
      <c r="S114" s="211" t="s">
        <v>364</v>
      </c>
      <c r="T114" s="211" t="s">
        <v>364</v>
      </c>
      <c r="U114" s="7" t="s">
        <v>46</v>
      </c>
      <c r="V114" s="210">
        <f t="shared" si="8"/>
        <v>8700</v>
      </c>
      <c r="W114" s="19">
        <v>8700</v>
      </c>
      <c r="X114" s="24"/>
      <c r="Y114" s="19">
        <v>8700</v>
      </c>
      <c r="Z114" s="19">
        <v>8700</v>
      </c>
      <c r="AA114" s="24"/>
      <c r="AB114" s="7" t="s">
        <v>45</v>
      </c>
      <c r="AC114" s="7" t="s">
        <v>45</v>
      </c>
      <c r="AD114" s="7" t="s">
        <v>45</v>
      </c>
      <c r="AE114" s="7" t="s">
        <v>45</v>
      </c>
      <c r="AF114" s="7" t="s">
        <v>45</v>
      </c>
      <c r="AG114" s="7" t="s">
        <v>45</v>
      </c>
      <c r="AH114" s="6"/>
      <c r="AI114" s="7" t="s">
        <v>47</v>
      </c>
      <c r="AJ114" s="8"/>
      <c r="AK114" s="235">
        <f t="shared" si="5"/>
        <v>0</v>
      </c>
      <c r="AL114" s="235">
        <f t="shared" si="5"/>
        <v>0</v>
      </c>
      <c r="AM114" s="235">
        <f t="shared" si="6"/>
        <v>0</v>
      </c>
    </row>
    <row r="115" spans="1:39" ht="18.600000000000001" customHeight="1" thickBot="1" x14ac:dyDescent="0.3">
      <c r="A115" s="208" t="s">
        <v>396</v>
      </c>
      <c r="B115" s="11" t="s">
        <v>397</v>
      </c>
      <c r="C115" s="222" t="s">
        <v>184</v>
      </c>
      <c r="D115" s="11" t="s">
        <v>398</v>
      </c>
      <c r="E115" s="13" t="s">
        <v>179</v>
      </c>
      <c r="F115" s="13" t="s">
        <v>43</v>
      </c>
      <c r="G115" s="13" t="s">
        <v>51</v>
      </c>
      <c r="H115" s="13" t="s">
        <v>352</v>
      </c>
      <c r="I115" s="13" t="s">
        <v>352</v>
      </c>
      <c r="J115" s="13" t="s">
        <v>352</v>
      </c>
      <c r="K115" s="17">
        <v>45204</v>
      </c>
      <c r="L115" s="13" t="s">
        <v>399</v>
      </c>
      <c r="M115" s="17">
        <v>45204</v>
      </c>
      <c r="N115" s="13" t="s">
        <v>45</v>
      </c>
      <c r="O115" s="17">
        <v>45235</v>
      </c>
      <c r="P115" s="13" t="s">
        <v>45</v>
      </c>
      <c r="Q115" s="7" t="s">
        <v>372</v>
      </c>
      <c r="R115" s="13" t="s">
        <v>45</v>
      </c>
      <c r="S115" s="215" t="s">
        <v>372</v>
      </c>
      <c r="T115" s="215" t="s">
        <v>372</v>
      </c>
      <c r="U115" s="7" t="s">
        <v>46</v>
      </c>
      <c r="V115" s="210">
        <f t="shared" si="8"/>
        <v>5400</v>
      </c>
      <c r="W115" s="19">
        <v>5400</v>
      </c>
      <c r="X115" s="24"/>
      <c r="Y115" s="19">
        <v>5400</v>
      </c>
      <c r="Z115" s="19">
        <v>5400</v>
      </c>
      <c r="AA115" s="24"/>
      <c r="AB115" s="7" t="s">
        <v>45</v>
      </c>
      <c r="AC115" s="7" t="s">
        <v>45</v>
      </c>
      <c r="AD115" s="7" t="s">
        <v>45</v>
      </c>
      <c r="AE115" s="7" t="s">
        <v>45</v>
      </c>
      <c r="AF115" s="7" t="s">
        <v>45</v>
      </c>
      <c r="AG115" s="7" t="s">
        <v>45</v>
      </c>
      <c r="AH115" s="6"/>
      <c r="AI115" s="7" t="s">
        <v>47</v>
      </c>
      <c r="AJ115" s="8"/>
      <c r="AK115" s="235">
        <f t="shared" si="5"/>
        <v>0</v>
      </c>
      <c r="AL115" s="235">
        <f t="shared" si="5"/>
        <v>0</v>
      </c>
      <c r="AM115" s="235">
        <f t="shared" si="6"/>
        <v>0</v>
      </c>
    </row>
    <row r="116" spans="1:39" ht="18.600000000000001" customHeight="1" thickBot="1" x14ac:dyDescent="0.3">
      <c r="A116" s="16" t="s">
        <v>294</v>
      </c>
      <c r="B116" s="11" t="s">
        <v>400</v>
      </c>
      <c r="C116" s="222" t="s">
        <v>401</v>
      </c>
      <c r="D116" s="11" t="s">
        <v>402</v>
      </c>
      <c r="E116" s="13" t="s">
        <v>80</v>
      </c>
      <c r="F116" s="13" t="s">
        <v>43</v>
      </c>
      <c r="G116" s="13" t="s">
        <v>51</v>
      </c>
      <c r="H116" s="13" t="s">
        <v>352</v>
      </c>
      <c r="I116" s="17">
        <v>45264</v>
      </c>
      <c r="J116" s="13" t="s">
        <v>352</v>
      </c>
      <c r="K116" s="17">
        <v>45265</v>
      </c>
      <c r="L116" s="17">
        <v>45265</v>
      </c>
      <c r="M116" s="17">
        <v>45265</v>
      </c>
      <c r="N116" s="13" t="s">
        <v>45</v>
      </c>
      <c r="O116" s="17">
        <v>45234</v>
      </c>
      <c r="P116" s="13" t="s">
        <v>45</v>
      </c>
      <c r="Q116" s="6"/>
      <c r="R116" s="13" t="s">
        <v>45</v>
      </c>
      <c r="S116" s="11"/>
      <c r="T116" s="11"/>
      <c r="U116" s="7" t="s">
        <v>46</v>
      </c>
      <c r="V116" s="210">
        <f t="shared" si="8"/>
        <v>0</v>
      </c>
      <c r="W116" s="24"/>
      <c r="X116" s="24"/>
      <c r="Y116" s="24"/>
      <c r="Z116" s="24"/>
      <c r="AA116" s="24"/>
      <c r="AB116" s="7" t="s">
        <v>45</v>
      </c>
      <c r="AC116" s="7" t="s">
        <v>45</v>
      </c>
      <c r="AD116" s="7" t="s">
        <v>45</v>
      </c>
      <c r="AE116" s="7" t="s">
        <v>45</v>
      </c>
      <c r="AF116" s="7" t="s">
        <v>45</v>
      </c>
      <c r="AG116" s="7" t="s">
        <v>45</v>
      </c>
      <c r="AH116" s="6"/>
      <c r="AI116" s="7" t="s">
        <v>47</v>
      </c>
      <c r="AJ116" s="8"/>
      <c r="AK116" s="235">
        <f t="shared" si="5"/>
        <v>0</v>
      </c>
      <c r="AL116" s="235">
        <f t="shared" si="5"/>
        <v>0</v>
      </c>
      <c r="AM116" s="235">
        <f t="shared" si="6"/>
        <v>0</v>
      </c>
    </row>
    <row r="117" spans="1:39" ht="18.600000000000001" customHeight="1" thickBot="1" x14ac:dyDescent="0.3">
      <c r="A117" s="208" t="s">
        <v>403</v>
      </c>
      <c r="B117" s="11" t="s">
        <v>404</v>
      </c>
      <c r="C117" s="222" t="s">
        <v>210</v>
      </c>
      <c r="D117" s="11" t="s">
        <v>405</v>
      </c>
      <c r="E117" s="13" t="s">
        <v>57</v>
      </c>
      <c r="F117" s="13" t="s">
        <v>43</v>
      </c>
      <c r="G117" s="13" t="s">
        <v>51</v>
      </c>
      <c r="H117" s="13" t="s">
        <v>352</v>
      </c>
      <c r="I117" s="13" t="s">
        <v>352</v>
      </c>
      <c r="J117" s="13" t="s">
        <v>352</v>
      </c>
      <c r="K117" s="13" t="s">
        <v>307</v>
      </c>
      <c r="L117" s="13" t="s">
        <v>307</v>
      </c>
      <c r="M117" s="13" t="s">
        <v>307</v>
      </c>
      <c r="N117" s="13" t="s">
        <v>45</v>
      </c>
      <c r="O117" s="13" t="s">
        <v>307</v>
      </c>
      <c r="P117" s="13" t="s">
        <v>45</v>
      </c>
      <c r="Q117" s="7" t="s">
        <v>406</v>
      </c>
      <c r="R117" s="13" t="s">
        <v>45</v>
      </c>
      <c r="S117" s="215" t="s">
        <v>406</v>
      </c>
      <c r="T117" s="215" t="s">
        <v>406</v>
      </c>
      <c r="U117" s="7" t="s">
        <v>46</v>
      </c>
      <c r="V117" s="210">
        <f t="shared" si="8"/>
        <v>1800</v>
      </c>
      <c r="W117" s="19">
        <v>1800</v>
      </c>
      <c r="X117" s="24"/>
      <c r="Y117" s="19">
        <v>1740</v>
      </c>
      <c r="Z117" s="19">
        <v>1740</v>
      </c>
      <c r="AA117" s="24"/>
      <c r="AB117" s="7" t="s">
        <v>45</v>
      </c>
      <c r="AC117" s="7" t="s">
        <v>45</v>
      </c>
      <c r="AD117" s="7" t="s">
        <v>45</v>
      </c>
      <c r="AE117" s="7" t="s">
        <v>45</v>
      </c>
      <c r="AF117" s="7" t="s">
        <v>45</v>
      </c>
      <c r="AG117" s="7" t="s">
        <v>45</v>
      </c>
      <c r="AH117" s="6"/>
      <c r="AI117" s="7" t="s">
        <v>47</v>
      </c>
      <c r="AJ117" s="8"/>
      <c r="AK117" s="235">
        <f t="shared" si="5"/>
        <v>60</v>
      </c>
      <c r="AL117" s="235">
        <f t="shared" si="5"/>
        <v>0</v>
      </c>
      <c r="AM117" s="235">
        <f t="shared" si="6"/>
        <v>60</v>
      </c>
    </row>
    <row r="118" spans="1:39" ht="18.600000000000001" customHeight="1" thickBot="1" x14ac:dyDescent="0.3">
      <c r="A118" s="208" t="s">
        <v>407</v>
      </c>
      <c r="B118" s="11" t="s">
        <v>139</v>
      </c>
      <c r="C118" s="222" t="s">
        <v>228</v>
      </c>
      <c r="D118" s="11" t="s">
        <v>408</v>
      </c>
      <c r="E118" s="13" t="s">
        <v>42</v>
      </c>
      <c r="F118" s="13" t="s">
        <v>43</v>
      </c>
      <c r="G118" s="13" t="s">
        <v>85</v>
      </c>
      <c r="H118" s="13" t="s">
        <v>352</v>
      </c>
      <c r="I118" s="13" t="s">
        <v>352</v>
      </c>
      <c r="J118" s="13" t="s">
        <v>352</v>
      </c>
      <c r="K118" s="13" t="s">
        <v>372</v>
      </c>
      <c r="L118" s="13" t="s">
        <v>409</v>
      </c>
      <c r="M118" s="13" t="s">
        <v>372</v>
      </c>
      <c r="N118" s="13" t="s">
        <v>45</v>
      </c>
      <c r="O118" s="13" t="s">
        <v>307</v>
      </c>
      <c r="P118" s="13" t="s">
        <v>45</v>
      </c>
      <c r="Q118" s="7" t="s">
        <v>406</v>
      </c>
      <c r="R118" s="13" t="s">
        <v>45</v>
      </c>
      <c r="S118" s="211" t="s">
        <v>406</v>
      </c>
      <c r="T118" s="211" t="s">
        <v>406</v>
      </c>
      <c r="U118" s="7" t="s">
        <v>46</v>
      </c>
      <c r="V118" s="210">
        <f t="shared" si="8"/>
        <v>32000</v>
      </c>
      <c r="W118" s="19">
        <v>32000</v>
      </c>
      <c r="X118" s="24"/>
      <c r="Y118" s="19">
        <v>27460</v>
      </c>
      <c r="Z118" s="19">
        <v>27460</v>
      </c>
      <c r="AA118" s="24"/>
      <c r="AB118" s="7" t="s">
        <v>45</v>
      </c>
      <c r="AC118" s="7" t="s">
        <v>45</v>
      </c>
      <c r="AD118" s="7" t="s">
        <v>45</v>
      </c>
      <c r="AE118" s="7" t="s">
        <v>45</v>
      </c>
      <c r="AF118" s="7" t="s">
        <v>45</v>
      </c>
      <c r="AG118" s="7" t="s">
        <v>45</v>
      </c>
      <c r="AH118" s="6"/>
      <c r="AI118" s="7" t="s">
        <v>47</v>
      </c>
      <c r="AJ118" s="8"/>
      <c r="AK118" s="235">
        <f t="shared" si="5"/>
        <v>4540</v>
      </c>
      <c r="AL118" s="235">
        <f t="shared" si="5"/>
        <v>0</v>
      </c>
      <c r="AM118" s="235">
        <f t="shared" si="6"/>
        <v>4540</v>
      </c>
    </row>
    <row r="119" spans="1:39" ht="18.600000000000001" customHeight="1" thickBot="1" x14ac:dyDescent="0.3">
      <c r="A119" s="208" t="s">
        <v>410</v>
      </c>
      <c r="B119" s="11" t="s">
        <v>411</v>
      </c>
      <c r="C119" s="222" t="s">
        <v>210</v>
      </c>
      <c r="D119" s="11" t="s">
        <v>412</v>
      </c>
      <c r="E119" s="13" t="s">
        <v>57</v>
      </c>
      <c r="F119" s="13" t="s">
        <v>43</v>
      </c>
      <c r="G119" s="13" t="s">
        <v>51</v>
      </c>
      <c r="H119" s="13" t="s">
        <v>352</v>
      </c>
      <c r="I119" s="13" t="s">
        <v>352</v>
      </c>
      <c r="J119" s="13" t="s">
        <v>352</v>
      </c>
      <c r="K119" s="13" t="s">
        <v>307</v>
      </c>
      <c r="L119" s="13" t="s">
        <v>307</v>
      </c>
      <c r="M119" s="13" t="s">
        <v>307</v>
      </c>
      <c r="N119" s="13" t="s">
        <v>45</v>
      </c>
      <c r="O119" s="13" t="s">
        <v>307</v>
      </c>
      <c r="P119" s="13" t="s">
        <v>45</v>
      </c>
      <c r="Q119" s="7" t="s">
        <v>307</v>
      </c>
      <c r="R119" s="13" t="s">
        <v>45</v>
      </c>
      <c r="S119" s="215" t="s">
        <v>307</v>
      </c>
      <c r="T119" s="215" t="s">
        <v>307</v>
      </c>
      <c r="U119" s="7" t="s">
        <v>46</v>
      </c>
      <c r="V119" s="210">
        <f t="shared" si="8"/>
        <v>2700</v>
      </c>
      <c r="W119" s="19">
        <v>2700</v>
      </c>
      <c r="X119" s="24"/>
      <c r="Y119" s="19">
        <v>2681</v>
      </c>
      <c r="Z119" s="19">
        <v>2681</v>
      </c>
      <c r="AA119" s="24"/>
      <c r="AB119" s="7" t="s">
        <v>45</v>
      </c>
      <c r="AC119" s="7" t="s">
        <v>45</v>
      </c>
      <c r="AD119" s="7" t="s">
        <v>45</v>
      </c>
      <c r="AE119" s="7" t="s">
        <v>45</v>
      </c>
      <c r="AF119" s="7" t="s">
        <v>45</v>
      </c>
      <c r="AG119" s="7" t="s">
        <v>45</v>
      </c>
      <c r="AH119" s="6"/>
      <c r="AI119" s="7" t="s">
        <v>47</v>
      </c>
      <c r="AJ119" s="8"/>
      <c r="AK119" s="235">
        <f t="shared" si="5"/>
        <v>19</v>
      </c>
      <c r="AL119" s="235">
        <f t="shared" si="5"/>
        <v>0</v>
      </c>
      <c r="AM119" s="235">
        <f t="shared" si="6"/>
        <v>19</v>
      </c>
    </row>
    <row r="120" spans="1:39" ht="18.600000000000001" customHeight="1" thickBot="1" x14ac:dyDescent="0.3">
      <c r="A120" s="208" t="s">
        <v>413</v>
      </c>
      <c r="B120" s="11" t="s">
        <v>143</v>
      </c>
      <c r="C120" s="222" t="s">
        <v>210</v>
      </c>
      <c r="D120" s="11" t="s">
        <v>414</v>
      </c>
      <c r="E120" s="13" t="s">
        <v>57</v>
      </c>
      <c r="F120" s="13" t="s">
        <v>43</v>
      </c>
      <c r="G120" s="13" t="s">
        <v>51</v>
      </c>
      <c r="H120" s="13" t="s">
        <v>352</v>
      </c>
      <c r="I120" s="13" t="s">
        <v>352</v>
      </c>
      <c r="J120" s="13" t="s">
        <v>352</v>
      </c>
      <c r="K120" s="13" t="s">
        <v>307</v>
      </c>
      <c r="L120" s="13" t="s">
        <v>307</v>
      </c>
      <c r="M120" s="13" t="s">
        <v>307</v>
      </c>
      <c r="N120" s="13" t="s">
        <v>45</v>
      </c>
      <c r="O120" s="13" t="s">
        <v>307</v>
      </c>
      <c r="P120" s="13" t="s">
        <v>45</v>
      </c>
      <c r="Q120" s="7" t="s">
        <v>406</v>
      </c>
      <c r="R120" s="13" t="s">
        <v>45</v>
      </c>
      <c r="S120" s="215" t="s">
        <v>406</v>
      </c>
      <c r="T120" s="215" t="s">
        <v>406</v>
      </c>
      <c r="U120" s="7" t="s">
        <v>46</v>
      </c>
      <c r="V120" s="210">
        <f t="shared" si="8"/>
        <v>9300</v>
      </c>
      <c r="W120" s="19">
        <v>9300</v>
      </c>
      <c r="X120" s="24"/>
      <c r="Y120" s="19">
        <v>9200</v>
      </c>
      <c r="Z120" s="19">
        <v>9200</v>
      </c>
      <c r="AA120" s="24"/>
      <c r="AB120" s="7" t="s">
        <v>45</v>
      </c>
      <c r="AC120" s="7" t="s">
        <v>45</v>
      </c>
      <c r="AD120" s="7" t="s">
        <v>45</v>
      </c>
      <c r="AE120" s="7" t="s">
        <v>45</v>
      </c>
      <c r="AF120" s="7" t="s">
        <v>45</v>
      </c>
      <c r="AG120" s="7" t="s">
        <v>45</v>
      </c>
      <c r="AH120" s="6"/>
      <c r="AI120" s="7" t="s">
        <v>47</v>
      </c>
      <c r="AJ120" s="8"/>
      <c r="AK120" s="235">
        <f t="shared" si="5"/>
        <v>100</v>
      </c>
      <c r="AL120" s="235">
        <f t="shared" si="5"/>
        <v>0</v>
      </c>
      <c r="AM120" s="235">
        <f t="shared" si="6"/>
        <v>100</v>
      </c>
    </row>
    <row r="121" spans="1:39" ht="18.600000000000001" customHeight="1" thickBot="1" x14ac:dyDescent="0.3">
      <c r="A121" s="208" t="s">
        <v>415</v>
      </c>
      <c r="B121" s="11" t="s">
        <v>416</v>
      </c>
      <c r="C121" s="222" t="s">
        <v>210</v>
      </c>
      <c r="D121" s="11" t="s">
        <v>417</v>
      </c>
      <c r="E121" s="13" t="s">
        <v>57</v>
      </c>
      <c r="F121" s="13" t="s">
        <v>43</v>
      </c>
      <c r="G121" s="13" t="s">
        <v>51</v>
      </c>
      <c r="H121" s="13" t="s">
        <v>352</v>
      </c>
      <c r="I121" s="13" t="s">
        <v>352</v>
      </c>
      <c r="J121" s="13" t="s">
        <v>352</v>
      </c>
      <c r="K121" s="13" t="s">
        <v>307</v>
      </c>
      <c r="L121" s="13" t="s">
        <v>307</v>
      </c>
      <c r="M121" s="13" t="s">
        <v>307</v>
      </c>
      <c r="N121" s="13" t="s">
        <v>45</v>
      </c>
      <c r="O121" s="13" t="s">
        <v>307</v>
      </c>
      <c r="P121" s="13" t="s">
        <v>45</v>
      </c>
      <c r="Q121" s="7" t="s">
        <v>406</v>
      </c>
      <c r="R121" s="13" t="s">
        <v>45</v>
      </c>
      <c r="S121" s="215" t="s">
        <v>406</v>
      </c>
      <c r="T121" s="215" t="s">
        <v>406</v>
      </c>
      <c r="U121" s="7" t="s">
        <v>46</v>
      </c>
      <c r="V121" s="210">
        <f t="shared" si="8"/>
        <v>1500</v>
      </c>
      <c r="W121" s="19">
        <v>1500</v>
      </c>
      <c r="X121" s="24"/>
      <c r="Y121" s="19">
        <v>1200</v>
      </c>
      <c r="Z121" s="19">
        <v>1200</v>
      </c>
      <c r="AA121" s="24"/>
      <c r="AB121" s="7" t="s">
        <v>45</v>
      </c>
      <c r="AC121" s="7" t="s">
        <v>45</v>
      </c>
      <c r="AD121" s="7" t="s">
        <v>45</v>
      </c>
      <c r="AE121" s="7" t="s">
        <v>45</v>
      </c>
      <c r="AF121" s="7" t="s">
        <v>45</v>
      </c>
      <c r="AG121" s="7" t="s">
        <v>45</v>
      </c>
      <c r="AH121" s="6"/>
      <c r="AI121" s="7" t="s">
        <v>47</v>
      </c>
      <c r="AJ121" s="8"/>
      <c r="AK121" s="235">
        <f t="shared" si="5"/>
        <v>300</v>
      </c>
      <c r="AL121" s="235">
        <f t="shared" si="5"/>
        <v>0</v>
      </c>
      <c r="AM121" s="235">
        <f t="shared" si="6"/>
        <v>300</v>
      </c>
    </row>
    <row r="122" spans="1:39" ht="18.600000000000001" customHeight="1" thickBot="1" x14ac:dyDescent="0.3">
      <c r="A122" s="208" t="s">
        <v>418</v>
      </c>
      <c r="B122" s="11" t="s">
        <v>49</v>
      </c>
      <c r="C122" s="222" t="s">
        <v>40</v>
      </c>
      <c r="D122" s="6" t="s">
        <v>419</v>
      </c>
      <c r="E122" s="13" t="s">
        <v>57</v>
      </c>
      <c r="F122" s="13" t="s">
        <v>43</v>
      </c>
      <c r="G122" s="13" t="s">
        <v>51</v>
      </c>
      <c r="H122" s="13" t="s">
        <v>352</v>
      </c>
      <c r="I122" s="13" t="s">
        <v>352</v>
      </c>
      <c r="J122" s="13" t="s">
        <v>352</v>
      </c>
      <c r="K122" s="13" t="s">
        <v>420</v>
      </c>
      <c r="L122" s="13" t="s">
        <v>421</v>
      </c>
      <c r="M122" s="13" t="s">
        <v>420</v>
      </c>
      <c r="N122" s="13" t="s">
        <v>45</v>
      </c>
      <c r="O122" s="13" t="s">
        <v>420</v>
      </c>
      <c r="P122" s="13" t="s">
        <v>45</v>
      </c>
      <c r="Q122" s="7" t="s">
        <v>420</v>
      </c>
      <c r="R122" s="13" t="s">
        <v>45</v>
      </c>
      <c r="S122" s="215" t="s">
        <v>422</v>
      </c>
      <c r="T122" s="215" t="s">
        <v>422</v>
      </c>
      <c r="U122" s="7" t="s">
        <v>46</v>
      </c>
      <c r="V122" s="210">
        <f t="shared" si="8"/>
        <v>8850</v>
      </c>
      <c r="W122" s="19">
        <v>8850</v>
      </c>
      <c r="X122" s="24"/>
      <c r="Y122" s="19">
        <v>8024</v>
      </c>
      <c r="Z122" s="19">
        <v>8024</v>
      </c>
      <c r="AA122" s="24"/>
      <c r="AB122" s="7" t="s">
        <v>45</v>
      </c>
      <c r="AC122" s="7" t="s">
        <v>45</v>
      </c>
      <c r="AD122" s="7" t="s">
        <v>45</v>
      </c>
      <c r="AE122" s="7" t="s">
        <v>45</v>
      </c>
      <c r="AF122" s="7" t="s">
        <v>45</v>
      </c>
      <c r="AG122" s="7" t="s">
        <v>45</v>
      </c>
      <c r="AH122" s="6"/>
      <c r="AI122" s="7" t="s">
        <v>47</v>
      </c>
      <c r="AJ122" s="8"/>
      <c r="AK122" s="235">
        <f t="shared" si="5"/>
        <v>826</v>
      </c>
      <c r="AL122" s="235">
        <f t="shared" si="5"/>
        <v>0</v>
      </c>
      <c r="AM122" s="235">
        <f t="shared" si="6"/>
        <v>826</v>
      </c>
    </row>
    <row r="123" spans="1:39" ht="18.600000000000001" customHeight="1" thickBot="1" x14ac:dyDescent="0.3">
      <c r="A123" s="208" t="s">
        <v>423</v>
      </c>
      <c r="B123" s="11" t="s">
        <v>65</v>
      </c>
      <c r="C123" s="222" t="s">
        <v>66</v>
      </c>
      <c r="D123" s="6" t="s">
        <v>424</v>
      </c>
      <c r="E123" s="13" t="s">
        <v>68</v>
      </c>
      <c r="F123" s="13" t="s">
        <v>43</v>
      </c>
      <c r="G123" s="13" t="s">
        <v>51</v>
      </c>
      <c r="H123" s="13" t="s">
        <v>352</v>
      </c>
      <c r="I123" s="13" t="s">
        <v>352</v>
      </c>
      <c r="J123" s="13" t="s">
        <v>352</v>
      </c>
      <c r="K123" s="13" t="s">
        <v>377</v>
      </c>
      <c r="L123" s="13" t="s">
        <v>425</v>
      </c>
      <c r="M123" s="13" t="s">
        <v>377</v>
      </c>
      <c r="N123" s="13" t="s">
        <v>45</v>
      </c>
      <c r="O123" s="13" t="s">
        <v>377</v>
      </c>
      <c r="P123" s="13" t="s">
        <v>45</v>
      </c>
      <c r="Q123" s="7" t="s">
        <v>377</v>
      </c>
      <c r="R123" s="13" t="s">
        <v>45</v>
      </c>
      <c r="S123" s="211" t="s">
        <v>426</v>
      </c>
      <c r="T123" s="211" t="s">
        <v>426</v>
      </c>
      <c r="U123" s="7" t="s">
        <v>46</v>
      </c>
      <c r="V123" s="210">
        <f t="shared" si="8"/>
        <v>26000</v>
      </c>
      <c r="W123" s="20">
        <v>26000</v>
      </c>
      <c r="X123" s="200"/>
      <c r="Y123" s="20">
        <v>26000</v>
      </c>
      <c r="Z123" s="20">
        <v>26000</v>
      </c>
      <c r="AA123" s="200"/>
      <c r="AB123" s="7" t="s">
        <v>45</v>
      </c>
      <c r="AC123" s="7" t="s">
        <v>45</v>
      </c>
      <c r="AD123" s="7" t="s">
        <v>45</v>
      </c>
      <c r="AE123" s="7" t="s">
        <v>45</v>
      </c>
      <c r="AF123" s="7" t="s">
        <v>45</v>
      </c>
      <c r="AG123" s="7" t="s">
        <v>45</v>
      </c>
      <c r="AH123" s="6"/>
      <c r="AI123" s="7" t="s">
        <v>47</v>
      </c>
      <c r="AJ123" s="8"/>
      <c r="AK123" s="235">
        <f t="shared" si="5"/>
        <v>0</v>
      </c>
      <c r="AL123" s="235">
        <f t="shared" si="5"/>
        <v>0</v>
      </c>
      <c r="AM123" s="235">
        <f t="shared" si="6"/>
        <v>0</v>
      </c>
    </row>
    <row r="124" spans="1:39" ht="18.600000000000001" customHeight="1" thickBot="1" x14ac:dyDescent="0.3">
      <c r="A124" s="208" t="s">
        <v>427</v>
      </c>
      <c r="B124" s="11" t="s">
        <v>143</v>
      </c>
      <c r="C124" s="222" t="s">
        <v>74</v>
      </c>
      <c r="D124" s="6" t="s">
        <v>428</v>
      </c>
      <c r="E124" s="13" t="s">
        <v>68</v>
      </c>
      <c r="F124" s="13" t="s">
        <v>43</v>
      </c>
      <c r="G124" s="13" t="s">
        <v>51</v>
      </c>
      <c r="H124" s="13" t="s">
        <v>352</v>
      </c>
      <c r="I124" s="13" t="s">
        <v>352</v>
      </c>
      <c r="J124" s="13" t="s">
        <v>352</v>
      </c>
      <c r="K124" s="13" t="s">
        <v>377</v>
      </c>
      <c r="L124" s="13" t="s">
        <v>425</v>
      </c>
      <c r="M124" s="13" t="s">
        <v>377</v>
      </c>
      <c r="N124" s="13" t="s">
        <v>45</v>
      </c>
      <c r="O124" s="13" t="s">
        <v>377</v>
      </c>
      <c r="P124" s="13" t="s">
        <v>45</v>
      </c>
      <c r="Q124" s="7" t="s">
        <v>368</v>
      </c>
      <c r="R124" s="13" t="s">
        <v>45</v>
      </c>
      <c r="S124" s="211" t="s">
        <v>368</v>
      </c>
      <c r="T124" s="211" t="s">
        <v>368</v>
      </c>
      <c r="U124" s="7" t="s">
        <v>46</v>
      </c>
      <c r="V124" s="210">
        <f t="shared" si="8"/>
        <v>23000</v>
      </c>
      <c r="W124" s="20">
        <v>23000</v>
      </c>
      <c r="X124" s="200"/>
      <c r="Y124" s="20">
        <v>22000</v>
      </c>
      <c r="Z124" s="20">
        <v>22000</v>
      </c>
      <c r="AA124" s="200"/>
      <c r="AB124" s="7" t="s">
        <v>45</v>
      </c>
      <c r="AC124" s="7" t="s">
        <v>45</v>
      </c>
      <c r="AD124" s="7" t="s">
        <v>45</v>
      </c>
      <c r="AE124" s="7" t="s">
        <v>45</v>
      </c>
      <c r="AF124" s="7" t="s">
        <v>45</v>
      </c>
      <c r="AG124" s="7" t="s">
        <v>45</v>
      </c>
      <c r="AH124" s="6"/>
      <c r="AI124" s="7" t="s">
        <v>47</v>
      </c>
      <c r="AJ124" s="8"/>
      <c r="AK124" s="235">
        <f t="shared" si="5"/>
        <v>1000</v>
      </c>
      <c r="AL124" s="235">
        <f t="shared" si="5"/>
        <v>0</v>
      </c>
      <c r="AM124" s="235">
        <f t="shared" si="6"/>
        <v>1000</v>
      </c>
    </row>
    <row r="125" spans="1:39" ht="18.600000000000001" customHeight="1" thickBot="1" x14ac:dyDescent="0.3">
      <c r="A125" s="208" t="s">
        <v>429</v>
      </c>
      <c r="B125" s="11" t="s">
        <v>94</v>
      </c>
      <c r="C125" s="222" t="s">
        <v>303</v>
      </c>
      <c r="D125" s="6" t="s">
        <v>430</v>
      </c>
      <c r="E125" s="13" t="s">
        <v>179</v>
      </c>
      <c r="F125" s="13" t="s">
        <v>43</v>
      </c>
      <c r="G125" s="13" t="s">
        <v>51</v>
      </c>
      <c r="H125" s="13" t="s">
        <v>352</v>
      </c>
      <c r="I125" s="13" t="s">
        <v>352</v>
      </c>
      <c r="J125" s="13" t="s">
        <v>352</v>
      </c>
      <c r="K125" s="13" t="s">
        <v>368</v>
      </c>
      <c r="L125" s="13" t="s">
        <v>431</v>
      </c>
      <c r="M125" s="13" t="s">
        <v>368</v>
      </c>
      <c r="N125" s="13" t="s">
        <v>45</v>
      </c>
      <c r="O125" s="13" t="s">
        <v>368</v>
      </c>
      <c r="P125" s="13" t="s">
        <v>45</v>
      </c>
      <c r="Q125" s="7" t="s">
        <v>432</v>
      </c>
      <c r="R125" s="13" t="s">
        <v>45</v>
      </c>
      <c r="S125" s="17">
        <v>45113</v>
      </c>
      <c r="T125" s="17">
        <v>45113</v>
      </c>
      <c r="U125" s="7" t="s">
        <v>46</v>
      </c>
      <c r="V125" s="210">
        <f t="shared" si="8"/>
        <v>7500</v>
      </c>
      <c r="W125" s="19">
        <v>7500</v>
      </c>
      <c r="X125" s="24"/>
      <c r="Y125" s="19">
        <v>7200</v>
      </c>
      <c r="Z125" s="19">
        <v>7200</v>
      </c>
      <c r="AA125" s="24"/>
      <c r="AB125" s="7" t="s">
        <v>45</v>
      </c>
      <c r="AC125" s="7" t="s">
        <v>45</v>
      </c>
      <c r="AD125" s="7" t="s">
        <v>45</v>
      </c>
      <c r="AE125" s="7" t="s">
        <v>45</v>
      </c>
      <c r="AF125" s="7" t="s">
        <v>45</v>
      </c>
      <c r="AG125" s="7" t="s">
        <v>45</v>
      </c>
      <c r="AH125" s="6"/>
      <c r="AI125" s="7" t="s">
        <v>47</v>
      </c>
      <c r="AJ125" s="8"/>
      <c r="AK125" s="235">
        <f t="shared" si="5"/>
        <v>300</v>
      </c>
      <c r="AL125" s="235">
        <f t="shared" si="5"/>
        <v>0</v>
      </c>
      <c r="AM125" s="235">
        <f t="shared" si="6"/>
        <v>300</v>
      </c>
    </row>
    <row r="126" spans="1:39" ht="18.600000000000001" customHeight="1" thickBot="1" x14ac:dyDescent="0.3">
      <c r="A126" s="208" t="s">
        <v>433</v>
      </c>
      <c r="B126" s="11" t="s">
        <v>434</v>
      </c>
      <c r="C126" s="222" t="s">
        <v>303</v>
      </c>
      <c r="D126" s="6" t="s">
        <v>435</v>
      </c>
      <c r="E126" s="13" t="s">
        <v>42</v>
      </c>
      <c r="F126" s="13" t="s">
        <v>43</v>
      </c>
      <c r="G126" s="13" t="s">
        <v>51</v>
      </c>
      <c r="H126" s="13" t="s">
        <v>352</v>
      </c>
      <c r="I126" s="13" t="s">
        <v>352</v>
      </c>
      <c r="J126" s="13" t="s">
        <v>352</v>
      </c>
      <c r="K126" s="13" t="s">
        <v>368</v>
      </c>
      <c r="L126" s="13" t="s">
        <v>431</v>
      </c>
      <c r="M126" s="13" t="s">
        <v>368</v>
      </c>
      <c r="N126" s="13" t="s">
        <v>45</v>
      </c>
      <c r="O126" s="13" t="s">
        <v>368</v>
      </c>
      <c r="P126" s="13" t="s">
        <v>45</v>
      </c>
      <c r="Q126" s="7" t="s">
        <v>432</v>
      </c>
      <c r="R126" s="13" t="s">
        <v>45</v>
      </c>
      <c r="S126" s="17">
        <v>44932</v>
      </c>
      <c r="T126" s="17">
        <v>44932</v>
      </c>
      <c r="U126" s="7" t="s">
        <v>46</v>
      </c>
      <c r="V126" s="210">
        <f t="shared" si="8"/>
        <v>4488</v>
      </c>
      <c r="W126" s="19">
        <v>4488</v>
      </c>
      <c r="X126" s="24"/>
      <c r="Y126" s="19">
        <v>4338</v>
      </c>
      <c r="Z126" s="19">
        <v>4338</v>
      </c>
      <c r="AA126" s="24"/>
      <c r="AB126" s="7" t="s">
        <v>45</v>
      </c>
      <c r="AC126" s="7" t="s">
        <v>45</v>
      </c>
      <c r="AD126" s="7" t="s">
        <v>45</v>
      </c>
      <c r="AE126" s="7" t="s">
        <v>45</v>
      </c>
      <c r="AF126" s="7" t="s">
        <v>45</v>
      </c>
      <c r="AG126" s="7" t="s">
        <v>45</v>
      </c>
      <c r="AH126" s="6"/>
      <c r="AI126" s="7" t="s">
        <v>47</v>
      </c>
      <c r="AJ126" s="8"/>
      <c r="AK126" s="235">
        <f t="shared" si="5"/>
        <v>150</v>
      </c>
      <c r="AL126" s="235">
        <f t="shared" si="5"/>
        <v>0</v>
      </c>
      <c r="AM126" s="235">
        <f t="shared" si="6"/>
        <v>150</v>
      </c>
    </row>
    <row r="127" spans="1:39" ht="18.600000000000001" customHeight="1" thickBot="1" x14ac:dyDescent="0.3">
      <c r="A127" s="208" t="s">
        <v>436</v>
      </c>
      <c r="B127" s="21" t="s">
        <v>437</v>
      </c>
      <c r="C127" s="222" t="s">
        <v>401</v>
      </c>
      <c r="D127" s="6" t="s">
        <v>438</v>
      </c>
      <c r="E127" s="13" t="s">
        <v>80</v>
      </c>
      <c r="F127" s="13" t="s">
        <v>43</v>
      </c>
      <c r="G127" s="13" t="s">
        <v>51</v>
      </c>
      <c r="H127" s="13" t="s">
        <v>352</v>
      </c>
      <c r="I127" s="13" t="s">
        <v>352</v>
      </c>
      <c r="J127" s="13" t="s">
        <v>352</v>
      </c>
      <c r="K127" s="13" t="s">
        <v>368</v>
      </c>
      <c r="L127" s="13" t="s">
        <v>439</v>
      </c>
      <c r="M127" s="13" t="s">
        <v>368</v>
      </c>
      <c r="N127" s="13" t="s">
        <v>45</v>
      </c>
      <c r="O127" s="13" t="s">
        <v>432</v>
      </c>
      <c r="P127" s="13" t="s">
        <v>45</v>
      </c>
      <c r="Q127" s="18">
        <v>45052</v>
      </c>
      <c r="R127" s="13" t="s">
        <v>45</v>
      </c>
      <c r="S127" s="13" t="s">
        <v>440</v>
      </c>
      <c r="T127" s="13" t="s">
        <v>440</v>
      </c>
      <c r="U127" s="7" t="s">
        <v>46</v>
      </c>
      <c r="V127" s="210">
        <f t="shared" si="8"/>
        <v>328670</v>
      </c>
      <c r="W127" s="19">
        <v>328670</v>
      </c>
      <c r="X127" s="24"/>
      <c r="Y127" s="19">
        <v>328035</v>
      </c>
      <c r="Z127" s="19">
        <v>328035</v>
      </c>
      <c r="AA127" s="24"/>
      <c r="AB127" s="7" t="s">
        <v>45</v>
      </c>
      <c r="AC127" s="7" t="s">
        <v>45</v>
      </c>
      <c r="AD127" s="7" t="s">
        <v>45</v>
      </c>
      <c r="AE127" s="7" t="s">
        <v>45</v>
      </c>
      <c r="AF127" s="7" t="s">
        <v>45</v>
      </c>
      <c r="AG127" s="7" t="s">
        <v>45</v>
      </c>
      <c r="AH127" s="6"/>
      <c r="AI127" s="7" t="s">
        <v>47</v>
      </c>
      <c r="AJ127" s="8"/>
      <c r="AK127" s="235">
        <f t="shared" si="5"/>
        <v>635</v>
      </c>
      <c r="AL127" s="235">
        <f t="shared" si="5"/>
        <v>0</v>
      </c>
      <c r="AM127" s="235">
        <f t="shared" si="6"/>
        <v>635</v>
      </c>
    </row>
    <row r="128" spans="1:39" ht="18.600000000000001" customHeight="1" thickBot="1" x14ac:dyDescent="0.3">
      <c r="A128" s="208" t="s">
        <v>441</v>
      </c>
      <c r="B128" s="11" t="s">
        <v>169</v>
      </c>
      <c r="C128" s="236" t="s">
        <v>170</v>
      </c>
      <c r="D128" s="6" t="s">
        <v>442</v>
      </c>
      <c r="E128" s="13" t="s">
        <v>57</v>
      </c>
      <c r="F128" s="13" t="s">
        <v>43</v>
      </c>
      <c r="G128" s="13" t="s">
        <v>51</v>
      </c>
      <c r="H128" s="13" t="s">
        <v>352</v>
      </c>
      <c r="I128" s="13" t="s">
        <v>352</v>
      </c>
      <c r="J128" s="13" t="s">
        <v>352</v>
      </c>
      <c r="K128" s="13" t="s">
        <v>443</v>
      </c>
      <c r="L128" s="13" t="s">
        <v>444</v>
      </c>
      <c r="M128" s="13" t="s">
        <v>443</v>
      </c>
      <c r="N128" s="13" t="s">
        <v>45</v>
      </c>
      <c r="O128" s="13" t="s">
        <v>443</v>
      </c>
      <c r="P128" s="13" t="s">
        <v>45</v>
      </c>
      <c r="Q128" s="7" t="s">
        <v>443</v>
      </c>
      <c r="R128" s="13" t="s">
        <v>45</v>
      </c>
      <c r="S128" s="13" t="s">
        <v>445</v>
      </c>
      <c r="T128" s="13" t="s">
        <v>445</v>
      </c>
      <c r="U128" s="7" t="s">
        <v>46</v>
      </c>
      <c r="V128" s="210">
        <f t="shared" si="8"/>
        <v>8200</v>
      </c>
      <c r="W128" s="19">
        <v>8200</v>
      </c>
      <c r="X128" s="24"/>
      <c r="Y128" s="19">
        <v>8200</v>
      </c>
      <c r="Z128" s="19">
        <v>8200</v>
      </c>
      <c r="AA128" s="24"/>
      <c r="AB128" s="7" t="s">
        <v>45</v>
      </c>
      <c r="AC128" s="7" t="s">
        <v>45</v>
      </c>
      <c r="AD128" s="7" t="s">
        <v>45</v>
      </c>
      <c r="AE128" s="7" t="s">
        <v>45</v>
      </c>
      <c r="AF128" s="7" t="s">
        <v>45</v>
      </c>
      <c r="AG128" s="7" t="s">
        <v>45</v>
      </c>
      <c r="AH128" s="6"/>
      <c r="AI128" s="7" t="s">
        <v>47</v>
      </c>
      <c r="AJ128" s="8"/>
      <c r="AK128" s="235">
        <f t="shared" si="5"/>
        <v>0</v>
      </c>
      <c r="AL128" s="235">
        <f t="shared" si="5"/>
        <v>0</v>
      </c>
      <c r="AM128" s="235">
        <f t="shared" si="6"/>
        <v>0</v>
      </c>
    </row>
    <row r="129" spans="1:39" ht="18.600000000000001" customHeight="1" thickBot="1" x14ac:dyDescent="0.3">
      <c r="A129" s="208" t="s">
        <v>446</v>
      </c>
      <c r="B129" s="11" t="s">
        <v>290</v>
      </c>
      <c r="C129" s="236" t="s">
        <v>148</v>
      </c>
      <c r="D129" s="6" t="s">
        <v>447</v>
      </c>
      <c r="E129" s="13" t="s">
        <v>57</v>
      </c>
      <c r="F129" s="13" t="s">
        <v>43</v>
      </c>
      <c r="G129" s="13" t="s">
        <v>51</v>
      </c>
      <c r="H129" s="13" t="s">
        <v>352</v>
      </c>
      <c r="I129" s="13" t="s">
        <v>352</v>
      </c>
      <c r="J129" s="13" t="s">
        <v>448</v>
      </c>
      <c r="K129" s="13" t="s">
        <v>443</v>
      </c>
      <c r="L129" s="13" t="s">
        <v>443</v>
      </c>
      <c r="M129" s="13" t="s">
        <v>443</v>
      </c>
      <c r="N129" s="13" t="s">
        <v>45</v>
      </c>
      <c r="O129" s="13" t="s">
        <v>443</v>
      </c>
      <c r="P129" s="13" t="s">
        <v>45</v>
      </c>
      <c r="Q129" s="7" t="s">
        <v>443</v>
      </c>
      <c r="R129" s="13" t="s">
        <v>45</v>
      </c>
      <c r="S129" s="211" t="s">
        <v>443</v>
      </c>
      <c r="T129" s="211" t="s">
        <v>443</v>
      </c>
      <c r="U129" s="7" t="s">
        <v>46</v>
      </c>
      <c r="V129" s="210">
        <f t="shared" si="8"/>
        <v>5000</v>
      </c>
      <c r="W129" s="19">
        <v>5000</v>
      </c>
      <c r="X129" s="24"/>
      <c r="Y129" s="19">
        <v>5000</v>
      </c>
      <c r="Z129" s="19">
        <v>5000</v>
      </c>
      <c r="AA129" s="24"/>
      <c r="AB129" s="7" t="s">
        <v>45</v>
      </c>
      <c r="AC129" s="7" t="s">
        <v>45</v>
      </c>
      <c r="AD129" s="7" t="s">
        <v>45</v>
      </c>
      <c r="AE129" s="7" t="s">
        <v>45</v>
      </c>
      <c r="AF129" s="7" t="s">
        <v>45</v>
      </c>
      <c r="AG129" s="7" t="s">
        <v>45</v>
      </c>
      <c r="AH129" s="6"/>
      <c r="AI129" s="7" t="s">
        <v>47</v>
      </c>
      <c r="AJ129" s="8"/>
      <c r="AK129" s="235">
        <f t="shared" si="5"/>
        <v>0</v>
      </c>
      <c r="AL129" s="235">
        <f t="shared" si="5"/>
        <v>0</v>
      </c>
      <c r="AM129" s="235">
        <f t="shared" si="6"/>
        <v>0</v>
      </c>
    </row>
    <row r="130" spans="1:39" ht="18.600000000000001" customHeight="1" thickBot="1" x14ac:dyDescent="0.3">
      <c r="A130" s="208" t="s">
        <v>449</v>
      </c>
      <c r="B130" s="11" t="s">
        <v>98</v>
      </c>
      <c r="C130" s="236" t="s">
        <v>450</v>
      </c>
      <c r="D130" s="6" t="s">
        <v>451</v>
      </c>
      <c r="E130" s="13" t="s">
        <v>80</v>
      </c>
      <c r="F130" s="13" t="s">
        <v>43</v>
      </c>
      <c r="G130" s="13" t="s">
        <v>51</v>
      </c>
      <c r="H130" s="13" t="s">
        <v>352</v>
      </c>
      <c r="I130" s="13" t="s">
        <v>352</v>
      </c>
      <c r="J130" s="13" t="s">
        <v>352</v>
      </c>
      <c r="K130" s="13" t="s">
        <v>452</v>
      </c>
      <c r="L130" s="13" t="s">
        <v>453</v>
      </c>
      <c r="M130" s="13" t="s">
        <v>452</v>
      </c>
      <c r="N130" s="13" t="s">
        <v>45</v>
      </c>
      <c r="O130" s="13" t="s">
        <v>443</v>
      </c>
      <c r="P130" s="13" t="s">
        <v>45</v>
      </c>
      <c r="Q130" s="18">
        <v>44963</v>
      </c>
      <c r="R130" s="13" t="s">
        <v>45</v>
      </c>
      <c r="S130" s="13" t="s">
        <v>445</v>
      </c>
      <c r="T130" s="13" t="s">
        <v>445</v>
      </c>
      <c r="U130" s="7" t="s">
        <v>46</v>
      </c>
      <c r="V130" s="210">
        <f t="shared" si="8"/>
        <v>500</v>
      </c>
      <c r="W130" s="19">
        <v>500</v>
      </c>
      <c r="X130" s="24"/>
      <c r="Y130" s="19">
        <v>436.25</v>
      </c>
      <c r="Z130" s="19">
        <v>436.25</v>
      </c>
      <c r="AA130" s="24"/>
      <c r="AB130" s="7" t="s">
        <v>45</v>
      </c>
      <c r="AC130" s="7" t="s">
        <v>45</v>
      </c>
      <c r="AD130" s="7" t="s">
        <v>45</v>
      </c>
      <c r="AE130" s="7" t="s">
        <v>45</v>
      </c>
      <c r="AF130" s="7" t="s">
        <v>45</v>
      </c>
      <c r="AG130" s="7" t="s">
        <v>45</v>
      </c>
      <c r="AH130" s="6"/>
      <c r="AI130" s="7" t="s">
        <v>47</v>
      </c>
      <c r="AJ130" s="8"/>
      <c r="AK130" s="235">
        <f t="shared" si="5"/>
        <v>63.75</v>
      </c>
      <c r="AL130" s="235">
        <f t="shared" si="5"/>
        <v>0</v>
      </c>
      <c r="AM130" s="235">
        <f t="shared" si="6"/>
        <v>63.75</v>
      </c>
    </row>
    <row r="131" spans="1:39" ht="18.600000000000001" customHeight="1" thickBot="1" x14ac:dyDescent="0.3">
      <c r="A131" s="208" t="s">
        <v>454</v>
      </c>
      <c r="B131" s="11" t="s">
        <v>49</v>
      </c>
      <c r="C131" s="236" t="s">
        <v>78</v>
      </c>
      <c r="D131" s="6" t="s">
        <v>455</v>
      </c>
      <c r="E131" s="13" t="s">
        <v>80</v>
      </c>
      <c r="F131" s="13" t="s">
        <v>43</v>
      </c>
      <c r="G131" s="13" t="s">
        <v>51</v>
      </c>
      <c r="H131" s="13" t="s">
        <v>352</v>
      </c>
      <c r="I131" s="13" t="s">
        <v>352</v>
      </c>
      <c r="J131" s="13" t="s">
        <v>352</v>
      </c>
      <c r="K131" s="13" t="s">
        <v>443</v>
      </c>
      <c r="L131" s="13" t="s">
        <v>444</v>
      </c>
      <c r="M131" s="13" t="s">
        <v>443</v>
      </c>
      <c r="N131" s="13" t="s">
        <v>45</v>
      </c>
      <c r="O131" s="13" t="s">
        <v>443</v>
      </c>
      <c r="P131" s="13" t="s">
        <v>45</v>
      </c>
      <c r="Q131" s="18">
        <v>45052</v>
      </c>
      <c r="R131" s="13" t="s">
        <v>45</v>
      </c>
      <c r="S131" s="22">
        <v>45024</v>
      </c>
      <c r="T131" s="22">
        <v>45024</v>
      </c>
      <c r="U131" s="7" t="s">
        <v>46</v>
      </c>
      <c r="V131" s="210">
        <f t="shared" si="8"/>
        <v>25600</v>
      </c>
      <c r="W131" s="19">
        <v>25600</v>
      </c>
      <c r="X131" s="24"/>
      <c r="Y131" s="19">
        <v>20000</v>
      </c>
      <c r="Z131" s="19">
        <v>20000</v>
      </c>
      <c r="AA131" s="24"/>
      <c r="AB131" s="7" t="s">
        <v>45</v>
      </c>
      <c r="AC131" s="7" t="s">
        <v>45</v>
      </c>
      <c r="AD131" s="7" t="s">
        <v>45</v>
      </c>
      <c r="AE131" s="7" t="s">
        <v>45</v>
      </c>
      <c r="AF131" s="7" t="s">
        <v>45</v>
      </c>
      <c r="AG131" s="7" t="s">
        <v>45</v>
      </c>
      <c r="AH131" s="6"/>
      <c r="AI131" s="7" t="s">
        <v>47</v>
      </c>
      <c r="AJ131" s="8"/>
      <c r="AK131" s="235">
        <f t="shared" si="5"/>
        <v>5600</v>
      </c>
      <c r="AL131" s="235">
        <f t="shared" si="5"/>
        <v>0</v>
      </c>
      <c r="AM131" s="235">
        <f t="shared" si="6"/>
        <v>5600</v>
      </c>
    </row>
    <row r="132" spans="1:39" ht="18.600000000000001" customHeight="1" thickBot="1" x14ac:dyDescent="0.3">
      <c r="A132" s="208" t="s">
        <v>456</v>
      </c>
      <c r="B132" s="11" t="s">
        <v>117</v>
      </c>
      <c r="C132" s="236" t="s">
        <v>457</v>
      </c>
      <c r="D132" s="6" t="s">
        <v>458</v>
      </c>
      <c r="E132" s="13" t="s">
        <v>80</v>
      </c>
      <c r="F132" s="13" t="s">
        <v>43</v>
      </c>
      <c r="G132" s="13" t="s">
        <v>51</v>
      </c>
      <c r="H132" s="13" t="s">
        <v>352</v>
      </c>
      <c r="I132" s="13" t="s">
        <v>352</v>
      </c>
      <c r="J132" s="13" t="s">
        <v>352</v>
      </c>
      <c r="K132" s="13" t="s">
        <v>443</v>
      </c>
      <c r="L132" s="13" t="s">
        <v>444</v>
      </c>
      <c r="M132" s="13" t="s">
        <v>443</v>
      </c>
      <c r="N132" s="13" t="s">
        <v>45</v>
      </c>
      <c r="O132" s="13" t="s">
        <v>443</v>
      </c>
      <c r="P132" s="13" t="s">
        <v>45</v>
      </c>
      <c r="Q132" s="18">
        <v>44963</v>
      </c>
      <c r="R132" s="13" t="s">
        <v>45</v>
      </c>
      <c r="S132" s="13" t="s">
        <v>459</v>
      </c>
      <c r="T132" s="13" t="s">
        <v>459</v>
      </c>
      <c r="U132" s="7" t="s">
        <v>46</v>
      </c>
      <c r="V132" s="210">
        <f t="shared" si="8"/>
        <v>1000</v>
      </c>
      <c r="W132" s="19">
        <v>1000</v>
      </c>
      <c r="X132" s="24"/>
      <c r="Y132" s="19">
        <v>633</v>
      </c>
      <c r="Z132" s="19">
        <v>633</v>
      </c>
      <c r="AA132" s="24"/>
      <c r="AB132" s="7" t="s">
        <v>45</v>
      </c>
      <c r="AC132" s="7" t="s">
        <v>45</v>
      </c>
      <c r="AD132" s="7" t="s">
        <v>45</v>
      </c>
      <c r="AE132" s="7" t="s">
        <v>45</v>
      </c>
      <c r="AF132" s="7" t="s">
        <v>45</v>
      </c>
      <c r="AG132" s="7" t="s">
        <v>45</v>
      </c>
      <c r="AH132" s="6"/>
      <c r="AI132" s="7" t="s">
        <v>47</v>
      </c>
      <c r="AJ132" s="8"/>
      <c r="AK132" s="235">
        <f t="shared" si="5"/>
        <v>367</v>
      </c>
      <c r="AL132" s="235">
        <f t="shared" si="5"/>
        <v>0</v>
      </c>
      <c r="AM132" s="235">
        <f t="shared" si="6"/>
        <v>367</v>
      </c>
    </row>
    <row r="133" spans="1:39" ht="18.600000000000001" customHeight="1" thickBot="1" x14ac:dyDescent="0.3">
      <c r="A133" s="196"/>
      <c r="B133" s="197"/>
      <c r="C133" s="296">
        <v>45078</v>
      </c>
      <c r="D133" s="297"/>
      <c r="E133" s="197"/>
      <c r="F133" s="197"/>
      <c r="G133" s="197"/>
      <c r="H133" s="197"/>
      <c r="I133" s="197"/>
      <c r="J133" s="197"/>
      <c r="K133" s="197"/>
      <c r="L133" s="197"/>
      <c r="M133" s="197"/>
      <c r="N133" s="197"/>
      <c r="O133" s="197"/>
      <c r="P133" s="197"/>
      <c r="Q133" s="197"/>
      <c r="R133" s="197"/>
      <c r="S133" s="197"/>
      <c r="T133" s="197"/>
      <c r="U133" s="197"/>
      <c r="V133" s="12">
        <v>0</v>
      </c>
      <c r="W133" s="198"/>
      <c r="X133" s="198"/>
      <c r="Y133" s="198"/>
      <c r="Z133" s="198"/>
      <c r="AA133" s="198"/>
      <c r="AB133" s="197"/>
      <c r="AC133" s="197"/>
      <c r="AD133" s="197"/>
      <c r="AE133" s="197"/>
      <c r="AF133" s="197"/>
      <c r="AG133" s="197"/>
      <c r="AH133" s="197"/>
      <c r="AI133" s="197"/>
      <c r="AJ133" s="199"/>
      <c r="AK133" s="235">
        <f t="shared" si="5"/>
        <v>0</v>
      </c>
      <c r="AL133" s="235">
        <f t="shared" si="5"/>
        <v>0</v>
      </c>
      <c r="AM133" s="235">
        <f t="shared" si="6"/>
        <v>0</v>
      </c>
    </row>
    <row r="134" spans="1:39" ht="18.600000000000001" customHeight="1" thickBot="1" x14ac:dyDescent="0.3">
      <c r="A134" s="208" t="s">
        <v>460</v>
      </c>
      <c r="B134" s="6" t="s">
        <v>461</v>
      </c>
      <c r="C134" s="222" t="s">
        <v>148</v>
      </c>
      <c r="D134" s="6" t="s">
        <v>462</v>
      </c>
      <c r="E134" s="7" t="s">
        <v>57</v>
      </c>
      <c r="F134" s="7" t="s">
        <v>43</v>
      </c>
      <c r="G134" s="7" t="s">
        <v>51</v>
      </c>
      <c r="H134" s="7" t="s">
        <v>352</v>
      </c>
      <c r="I134" s="7" t="s">
        <v>352</v>
      </c>
      <c r="J134" s="7" t="s">
        <v>352</v>
      </c>
      <c r="K134" s="18">
        <v>44963</v>
      </c>
      <c r="L134" s="18">
        <v>44963</v>
      </c>
      <c r="M134" s="18">
        <v>44963</v>
      </c>
      <c r="N134" s="7" t="s">
        <v>45</v>
      </c>
      <c r="O134" s="18">
        <v>44963</v>
      </c>
      <c r="P134" s="7" t="s">
        <v>45</v>
      </c>
      <c r="Q134" s="18">
        <v>44963</v>
      </c>
      <c r="R134" s="7" t="s">
        <v>45</v>
      </c>
      <c r="S134" s="18">
        <v>44963</v>
      </c>
      <c r="T134" s="18">
        <v>44963</v>
      </c>
      <c r="U134" s="7" t="s">
        <v>46</v>
      </c>
      <c r="V134" s="210">
        <f t="shared" ref="V134:V177" si="9">SUM(W134+X134)</f>
        <v>3500</v>
      </c>
      <c r="W134" s="19">
        <v>3500</v>
      </c>
      <c r="X134" s="24"/>
      <c r="Y134" s="19">
        <v>3500</v>
      </c>
      <c r="Z134" s="19">
        <v>3500</v>
      </c>
      <c r="AA134" s="24"/>
      <c r="AB134" s="7" t="s">
        <v>45</v>
      </c>
      <c r="AC134" s="7" t="s">
        <v>45</v>
      </c>
      <c r="AD134" s="7" t="s">
        <v>45</v>
      </c>
      <c r="AE134" s="7" t="s">
        <v>45</v>
      </c>
      <c r="AF134" s="7" t="s">
        <v>45</v>
      </c>
      <c r="AG134" s="7" t="s">
        <v>45</v>
      </c>
      <c r="AH134" s="6"/>
      <c r="AI134" s="7" t="s">
        <v>47</v>
      </c>
      <c r="AJ134" s="8"/>
      <c r="AK134" s="235">
        <f t="shared" ref="AK134:AL197" si="10">W134-Z134</f>
        <v>0</v>
      </c>
      <c r="AL134" s="235">
        <f t="shared" si="10"/>
        <v>0</v>
      </c>
      <c r="AM134" s="235">
        <f t="shared" ref="AM134:AM197" si="11">AK134+AL134</f>
        <v>0</v>
      </c>
    </row>
    <row r="135" spans="1:39" ht="18.600000000000001" customHeight="1" thickBot="1" x14ac:dyDescent="0.3">
      <c r="A135" s="208" t="s">
        <v>463</v>
      </c>
      <c r="B135" s="6" t="s">
        <v>434</v>
      </c>
      <c r="C135" s="222" t="s">
        <v>40</v>
      </c>
      <c r="D135" s="6" t="s">
        <v>464</v>
      </c>
      <c r="E135" s="7" t="s">
        <v>57</v>
      </c>
      <c r="F135" s="7" t="s">
        <v>43</v>
      </c>
      <c r="G135" s="7" t="s">
        <v>51</v>
      </c>
      <c r="H135" s="7" t="s">
        <v>352</v>
      </c>
      <c r="I135" s="7" t="s">
        <v>352</v>
      </c>
      <c r="J135" s="7" t="s">
        <v>352</v>
      </c>
      <c r="K135" s="18">
        <v>45052</v>
      </c>
      <c r="L135" s="18">
        <v>45052</v>
      </c>
      <c r="M135" s="18">
        <v>45052</v>
      </c>
      <c r="N135" s="7" t="s">
        <v>45</v>
      </c>
      <c r="O135" s="18">
        <v>45144</v>
      </c>
      <c r="P135" s="7" t="s">
        <v>45</v>
      </c>
      <c r="Q135" s="6"/>
      <c r="R135" s="7" t="s">
        <v>45</v>
      </c>
      <c r="S135" s="7" t="s">
        <v>440</v>
      </c>
      <c r="T135" s="7" t="s">
        <v>440</v>
      </c>
      <c r="U135" s="7" t="s">
        <v>46</v>
      </c>
      <c r="V135" s="210">
        <f t="shared" si="9"/>
        <v>1020</v>
      </c>
      <c r="W135" s="19">
        <v>1020</v>
      </c>
      <c r="X135" s="24"/>
      <c r="Y135" s="19">
        <v>836</v>
      </c>
      <c r="Z135" s="19">
        <v>836</v>
      </c>
      <c r="AA135" s="24"/>
      <c r="AB135" s="7" t="s">
        <v>45</v>
      </c>
      <c r="AC135" s="7" t="s">
        <v>45</v>
      </c>
      <c r="AD135" s="7" t="s">
        <v>45</v>
      </c>
      <c r="AE135" s="7" t="s">
        <v>45</v>
      </c>
      <c r="AF135" s="7" t="s">
        <v>45</v>
      </c>
      <c r="AG135" s="7" t="s">
        <v>45</v>
      </c>
      <c r="AH135" s="6"/>
      <c r="AI135" s="7" t="s">
        <v>47</v>
      </c>
      <c r="AJ135" s="8"/>
      <c r="AK135" s="235">
        <f t="shared" si="10"/>
        <v>184</v>
      </c>
      <c r="AL135" s="235">
        <f t="shared" si="10"/>
        <v>0</v>
      </c>
      <c r="AM135" s="235">
        <f t="shared" si="11"/>
        <v>184</v>
      </c>
    </row>
    <row r="136" spans="1:39" ht="18.600000000000001" customHeight="1" thickBot="1" x14ac:dyDescent="0.3">
      <c r="A136" s="208" t="s">
        <v>465</v>
      </c>
      <c r="B136" s="6" t="s">
        <v>153</v>
      </c>
      <c r="C136" s="222" t="s">
        <v>40</v>
      </c>
      <c r="D136" s="6" t="s">
        <v>466</v>
      </c>
      <c r="E136" s="7" t="s">
        <v>80</v>
      </c>
      <c r="F136" s="7" t="s">
        <v>43</v>
      </c>
      <c r="G136" s="7" t="s">
        <v>51</v>
      </c>
      <c r="H136" s="7" t="s">
        <v>352</v>
      </c>
      <c r="I136" s="7" t="s">
        <v>352</v>
      </c>
      <c r="J136" s="7" t="s">
        <v>352</v>
      </c>
      <c r="K136" s="18">
        <v>45052</v>
      </c>
      <c r="L136" s="18">
        <v>45052</v>
      </c>
      <c r="M136" s="18">
        <v>45052</v>
      </c>
      <c r="N136" s="7" t="s">
        <v>45</v>
      </c>
      <c r="O136" s="18">
        <v>45052</v>
      </c>
      <c r="P136" s="7" t="s">
        <v>45</v>
      </c>
      <c r="Q136" s="18">
        <v>45113</v>
      </c>
      <c r="R136" s="7" t="s">
        <v>45</v>
      </c>
      <c r="S136" s="7" t="s">
        <v>467</v>
      </c>
      <c r="T136" s="7" t="s">
        <v>467</v>
      </c>
      <c r="U136" s="7" t="s">
        <v>46</v>
      </c>
      <c r="V136" s="210">
        <f t="shared" si="9"/>
        <v>13800</v>
      </c>
      <c r="W136" s="19">
        <v>13800</v>
      </c>
      <c r="X136" s="24"/>
      <c r="Y136" s="19">
        <v>11280</v>
      </c>
      <c r="Z136" s="19">
        <v>11280</v>
      </c>
      <c r="AA136" s="24"/>
      <c r="AB136" s="7" t="s">
        <v>45</v>
      </c>
      <c r="AC136" s="7" t="s">
        <v>45</v>
      </c>
      <c r="AD136" s="7" t="s">
        <v>45</v>
      </c>
      <c r="AE136" s="7" t="s">
        <v>45</v>
      </c>
      <c r="AF136" s="7" t="s">
        <v>45</v>
      </c>
      <c r="AG136" s="7" t="s">
        <v>45</v>
      </c>
      <c r="AH136" s="6"/>
      <c r="AI136" s="7" t="s">
        <v>47</v>
      </c>
      <c r="AJ136" s="8"/>
      <c r="AK136" s="235">
        <f t="shared" si="10"/>
        <v>2520</v>
      </c>
      <c r="AL136" s="235">
        <f t="shared" si="10"/>
        <v>0</v>
      </c>
      <c r="AM136" s="235">
        <f t="shared" si="11"/>
        <v>2520</v>
      </c>
    </row>
    <row r="137" spans="1:39" ht="18.600000000000001" customHeight="1" thickBot="1" x14ac:dyDescent="0.3">
      <c r="A137" s="208" t="s">
        <v>468</v>
      </c>
      <c r="B137" s="6" t="s">
        <v>248</v>
      </c>
      <c r="C137" s="222" t="s">
        <v>40</v>
      </c>
      <c r="D137" s="6" t="s">
        <v>469</v>
      </c>
      <c r="E137" s="7" t="s">
        <v>42</v>
      </c>
      <c r="F137" s="7" t="s">
        <v>43</v>
      </c>
      <c r="G137" s="7" t="s">
        <v>51</v>
      </c>
      <c r="H137" s="7" t="s">
        <v>352</v>
      </c>
      <c r="I137" s="7" t="s">
        <v>352</v>
      </c>
      <c r="J137" s="7" t="s">
        <v>352</v>
      </c>
      <c r="K137" s="18">
        <v>45052</v>
      </c>
      <c r="L137" s="18">
        <v>45052</v>
      </c>
      <c r="M137" s="18">
        <v>45052</v>
      </c>
      <c r="N137" s="7" t="s">
        <v>45</v>
      </c>
      <c r="O137" s="18">
        <v>45052</v>
      </c>
      <c r="P137" s="7" t="s">
        <v>45</v>
      </c>
      <c r="Q137" s="18">
        <v>45052</v>
      </c>
      <c r="R137" s="7" t="s">
        <v>45</v>
      </c>
      <c r="S137" s="18">
        <v>45083</v>
      </c>
      <c r="T137" s="18">
        <v>45083</v>
      </c>
      <c r="U137" s="7" t="s">
        <v>46</v>
      </c>
      <c r="V137" s="210">
        <f t="shared" si="9"/>
        <v>3500</v>
      </c>
      <c r="W137" s="19">
        <v>3500</v>
      </c>
      <c r="X137" s="24"/>
      <c r="Y137" s="19">
        <v>3500</v>
      </c>
      <c r="Z137" s="19">
        <v>3500</v>
      </c>
      <c r="AA137" s="24"/>
      <c r="AB137" s="7" t="s">
        <v>45</v>
      </c>
      <c r="AC137" s="7" t="s">
        <v>45</v>
      </c>
      <c r="AD137" s="7" t="s">
        <v>45</v>
      </c>
      <c r="AE137" s="7" t="s">
        <v>45</v>
      </c>
      <c r="AF137" s="7" t="s">
        <v>45</v>
      </c>
      <c r="AG137" s="7" t="s">
        <v>45</v>
      </c>
      <c r="AH137" s="6"/>
      <c r="AI137" s="7" t="s">
        <v>47</v>
      </c>
      <c r="AJ137" s="8"/>
      <c r="AK137" s="235">
        <f t="shared" si="10"/>
        <v>0</v>
      </c>
      <c r="AL137" s="235">
        <f t="shared" si="10"/>
        <v>0</v>
      </c>
      <c r="AM137" s="235">
        <f t="shared" si="11"/>
        <v>0</v>
      </c>
    </row>
    <row r="138" spans="1:39" ht="18.600000000000001" customHeight="1" thickBot="1" x14ac:dyDescent="0.3">
      <c r="A138" s="208" t="s">
        <v>470</v>
      </c>
      <c r="B138" s="6" t="s">
        <v>49</v>
      </c>
      <c r="C138" s="222" t="s">
        <v>40</v>
      </c>
      <c r="D138" s="6" t="s">
        <v>471</v>
      </c>
      <c r="E138" s="7" t="s">
        <v>42</v>
      </c>
      <c r="F138" s="7" t="s">
        <v>43</v>
      </c>
      <c r="G138" s="7" t="s">
        <v>51</v>
      </c>
      <c r="H138" s="7" t="s">
        <v>352</v>
      </c>
      <c r="I138" s="7" t="s">
        <v>352</v>
      </c>
      <c r="J138" s="7" t="s">
        <v>352</v>
      </c>
      <c r="K138" s="18">
        <v>45052</v>
      </c>
      <c r="L138" s="18">
        <v>45052</v>
      </c>
      <c r="M138" s="18">
        <v>45052</v>
      </c>
      <c r="N138" s="7" t="s">
        <v>45</v>
      </c>
      <c r="O138" s="18">
        <v>45052</v>
      </c>
      <c r="P138" s="7" t="s">
        <v>45</v>
      </c>
      <c r="Q138" s="18">
        <v>45052</v>
      </c>
      <c r="R138" s="7" t="s">
        <v>45</v>
      </c>
      <c r="S138" s="18">
        <v>45083</v>
      </c>
      <c r="T138" s="18">
        <v>45083</v>
      </c>
      <c r="U138" s="7" t="s">
        <v>46</v>
      </c>
      <c r="V138" s="210">
        <f t="shared" si="9"/>
        <v>10400</v>
      </c>
      <c r="W138" s="19">
        <v>10400</v>
      </c>
      <c r="X138" s="24"/>
      <c r="Y138" s="19">
        <v>8190</v>
      </c>
      <c r="Z138" s="19">
        <v>8190</v>
      </c>
      <c r="AA138" s="24"/>
      <c r="AB138" s="7" t="s">
        <v>45</v>
      </c>
      <c r="AC138" s="7" t="s">
        <v>45</v>
      </c>
      <c r="AD138" s="7" t="s">
        <v>45</v>
      </c>
      <c r="AE138" s="7" t="s">
        <v>45</v>
      </c>
      <c r="AF138" s="7" t="s">
        <v>45</v>
      </c>
      <c r="AG138" s="7" t="s">
        <v>45</v>
      </c>
      <c r="AH138" s="6"/>
      <c r="AI138" s="7" t="s">
        <v>47</v>
      </c>
      <c r="AJ138" s="8"/>
      <c r="AK138" s="235">
        <f t="shared" si="10"/>
        <v>2210</v>
      </c>
      <c r="AL138" s="235">
        <f t="shared" si="10"/>
        <v>0</v>
      </c>
      <c r="AM138" s="235">
        <f t="shared" si="11"/>
        <v>2210</v>
      </c>
    </row>
    <row r="139" spans="1:39" ht="18.600000000000001" customHeight="1" thickBot="1" x14ac:dyDescent="0.3">
      <c r="A139" s="208" t="s">
        <v>472</v>
      </c>
      <c r="B139" s="6" t="s">
        <v>383</v>
      </c>
      <c r="C139" s="222" t="s">
        <v>303</v>
      </c>
      <c r="D139" s="6" t="s">
        <v>473</v>
      </c>
      <c r="E139" s="7" t="s">
        <v>57</v>
      </c>
      <c r="F139" s="7" t="s">
        <v>43</v>
      </c>
      <c r="G139" s="7" t="s">
        <v>51</v>
      </c>
      <c r="H139" s="7" t="s">
        <v>352</v>
      </c>
      <c r="I139" s="7" t="s">
        <v>352</v>
      </c>
      <c r="J139" s="7" t="s">
        <v>352</v>
      </c>
      <c r="K139" s="18">
        <v>45052</v>
      </c>
      <c r="L139" s="18">
        <v>45052</v>
      </c>
      <c r="M139" s="18">
        <v>45052</v>
      </c>
      <c r="N139" s="7" t="s">
        <v>45</v>
      </c>
      <c r="O139" s="18">
        <v>45052</v>
      </c>
      <c r="P139" s="7" t="s">
        <v>45</v>
      </c>
      <c r="Q139" s="18">
        <v>45083</v>
      </c>
      <c r="R139" s="7" t="s">
        <v>45</v>
      </c>
      <c r="S139" s="7" t="s">
        <v>474</v>
      </c>
      <c r="T139" s="7" t="s">
        <v>474</v>
      </c>
      <c r="U139" s="7" t="s">
        <v>46</v>
      </c>
      <c r="V139" s="210">
        <f t="shared" si="9"/>
        <v>7500</v>
      </c>
      <c r="W139" s="19">
        <v>7500</v>
      </c>
      <c r="X139" s="24"/>
      <c r="Y139" s="19">
        <v>7500</v>
      </c>
      <c r="Z139" s="19">
        <v>7500</v>
      </c>
      <c r="AA139" s="24"/>
      <c r="AB139" s="7" t="s">
        <v>45</v>
      </c>
      <c r="AC139" s="7" t="s">
        <v>45</v>
      </c>
      <c r="AD139" s="7" t="s">
        <v>45</v>
      </c>
      <c r="AE139" s="7" t="s">
        <v>45</v>
      </c>
      <c r="AF139" s="7" t="s">
        <v>45</v>
      </c>
      <c r="AG139" s="7" t="s">
        <v>45</v>
      </c>
      <c r="AH139" s="6"/>
      <c r="AI139" s="7" t="s">
        <v>47</v>
      </c>
      <c r="AJ139" s="8"/>
      <c r="AK139" s="235">
        <f t="shared" si="10"/>
        <v>0</v>
      </c>
      <c r="AL139" s="235">
        <f t="shared" si="10"/>
        <v>0</v>
      </c>
      <c r="AM139" s="235">
        <f t="shared" si="11"/>
        <v>0</v>
      </c>
    </row>
    <row r="140" spans="1:39" ht="18.600000000000001" customHeight="1" thickBot="1" x14ac:dyDescent="0.3">
      <c r="A140" s="208" t="s">
        <v>475</v>
      </c>
      <c r="B140" s="6" t="s">
        <v>65</v>
      </c>
      <c r="C140" s="222" t="s">
        <v>66</v>
      </c>
      <c r="D140" s="6" t="s">
        <v>476</v>
      </c>
      <c r="E140" s="7" t="s">
        <v>68</v>
      </c>
      <c r="F140" s="7" t="s">
        <v>43</v>
      </c>
      <c r="G140" s="7" t="s">
        <v>51</v>
      </c>
      <c r="H140" s="7" t="s">
        <v>352</v>
      </c>
      <c r="I140" s="7" t="s">
        <v>352</v>
      </c>
      <c r="J140" s="7" t="s">
        <v>352</v>
      </c>
      <c r="K140" s="18">
        <v>45083</v>
      </c>
      <c r="L140" s="18">
        <v>45113</v>
      </c>
      <c r="M140" s="18">
        <v>45113</v>
      </c>
      <c r="N140" s="7" t="s">
        <v>45</v>
      </c>
      <c r="O140" s="18">
        <v>45113</v>
      </c>
      <c r="P140" s="7" t="s">
        <v>45</v>
      </c>
      <c r="Q140" s="18">
        <v>45113</v>
      </c>
      <c r="R140" s="7" t="s">
        <v>45</v>
      </c>
      <c r="S140" s="18">
        <v>45205</v>
      </c>
      <c r="T140" s="18">
        <v>45205</v>
      </c>
      <c r="U140" s="7" t="s">
        <v>46</v>
      </c>
      <c r="V140" s="210">
        <f t="shared" si="9"/>
        <v>32500</v>
      </c>
      <c r="W140" s="19">
        <v>32500</v>
      </c>
      <c r="X140" s="24"/>
      <c r="Y140" s="19">
        <v>32500</v>
      </c>
      <c r="Z140" s="19">
        <v>32500</v>
      </c>
      <c r="AA140" s="24"/>
      <c r="AB140" s="7" t="s">
        <v>45</v>
      </c>
      <c r="AC140" s="7" t="s">
        <v>45</v>
      </c>
      <c r="AD140" s="7" t="s">
        <v>45</v>
      </c>
      <c r="AE140" s="7" t="s">
        <v>45</v>
      </c>
      <c r="AF140" s="7" t="s">
        <v>45</v>
      </c>
      <c r="AG140" s="7" t="s">
        <v>45</v>
      </c>
      <c r="AH140" s="6"/>
      <c r="AI140" s="7" t="s">
        <v>47</v>
      </c>
      <c r="AJ140" s="8"/>
      <c r="AK140" s="235">
        <f t="shared" si="10"/>
        <v>0</v>
      </c>
      <c r="AL140" s="235">
        <f t="shared" si="10"/>
        <v>0</v>
      </c>
      <c r="AM140" s="235">
        <f t="shared" si="11"/>
        <v>0</v>
      </c>
    </row>
    <row r="141" spans="1:39" ht="18.600000000000001" customHeight="1" thickBot="1" x14ac:dyDescent="0.3">
      <c r="A141" s="208" t="s">
        <v>477</v>
      </c>
      <c r="B141" s="6" t="s">
        <v>143</v>
      </c>
      <c r="C141" s="222" t="s">
        <v>74</v>
      </c>
      <c r="D141" s="6" t="s">
        <v>478</v>
      </c>
      <c r="E141" s="7" t="s">
        <v>68</v>
      </c>
      <c r="F141" s="7" t="s">
        <v>43</v>
      </c>
      <c r="G141" s="7" t="s">
        <v>51</v>
      </c>
      <c r="H141" s="7" t="s">
        <v>352</v>
      </c>
      <c r="I141" s="7" t="s">
        <v>352</v>
      </c>
      <c r="J141" s="7" t="s">
        <v>352</v>
      </c>
      <c r="K141" s="18">
        <v>45144</v>
      </c>
      <c r="L141" s="18">
        <v>45144</v>
      </c>
      <c r="M141" s="18">
        <v>45144</v>
      </c>
      <c r="N141" s="7" t="s">
        <v>45</v>
      </c>
      <c r="O141" s="18">
        <v>45144</v>
      </c>
      <c r="P141" s="7" t="s">
        <v>45</v>
      </c>
      <c r="Q141" s="18">
        <v>45175</v>
      </c>
      <c r="R141" s="7" t="s">
        <v>45</v>
      </c>
      <c r="S141" s="18">
        <v>45175</v>
      </c>
      <c r="T141" s="18">
        <v>45175</v>
      </c>
      <c r="U141" s="7" t="s">
        <v>46</v>
      </c>
      <c r="V141" s="210">
        <f t="shared" si="9"/>
        <v>22500</v>
      </c>
      <c r="W141" s="19">
        <v>22500</v>
      </c>
      <c r="X141" s="24"/>
      <c r="Y141" s="19">
        <v>19500</v>
      </c>
      <c r="Z141" s="19">
        <v>19500</v>
      </c>
      <c r="AA141" s="24"/>
      <c r="AB141" s="7" t="s">
        <v>45</v>
      </c>
      <c r="AC141" s="7" t="s">
        <v>45</v>
      </c>
      <c r="AD141" s="7" t="s">
        <v>45</v>
      </c>
      <c r="AE141" s="7" t="s">
        <v>45</v>
      </c>
      <c r="AF141" s="7" t="s">
        <v>45</v>
      </c>
      <c r="AG141" s="7" t="s">
        <v>45</v>
      </c>
      <c r="AH141" s="6"/>
      <c r="AI141" s="7" t="s">
        <v>47</v>
      </c>
      <c r="AJ141" s="8"/>
      <c r="AK141" s="235">
        <f t="shared" si="10"/>
        <v>3000</v>
      </c>
      <c r="AL141" s="235">
        <f t="shared" si="10"/>
        <v>0</v>
      </c>
      <c r="AM141" s="235">
        <f t="shared" si="11"/>
        <v>3000</v>
      </c>
    </row>
    <row r="142" spans="1:39" ht="18.600000000000001" customHeight="1" thickBot="1" x14ac:dyDescent="0.3">
      <c r="A142" s="208" t="s">
        <v>479</v>
      </c>
      <c r="B142" s="6" t="s">
        <v>54</v>
      </c>
      <c r="C142" s="222" t="s">
        <v>303</v>
      </c>
      <c r="D142" s="6" t="s">
        <v>480</v>
      </c>
      <c r="E142" s="7" t="s">
        <v>57</v>
      </c>
      <c r="F142" s="7" t="s">
        <v>43</v>
      </c>
      <c r="G142" s="7" t="s">
        <v>58</v>
      </c>
      <c r="H142" s="7" t="s">
        <v>352</v>
      </c>
      <c r="I142" s="7" t="s">
        <v>352</v>
      </c>
      <c r="J142" s="7" t="s">
        <v>352</v>
      </c>
      <c r="K142" s="7" t="s">
        <v>474</v>
      </c>
      <c r="L142" s="7" t="s">
        <v>474</v>
      </c>
      <c r="M142" s="7" t="s">
        <v>474</v>
      </c>
      <c r="N142" s="7" t="s">
        <v>45</v>
      </c>
      <c r="O142" s="7" t="s">
        <v>474</v>
      </c>
      <c r="P142" s="7" t="s">
        <v>45</v>
      </c>
      <c r="Q142" s="6"/>
      <c r="R142" s="7" t="s">
        <v>45</v>
      </c>
      <c r="S142" s="7" t="s">
        <v>481</v>
      </c>
      <c r="T142" s="7" t="s">
        <v>481</v>
      </c>
      <c r="U142" s="7" t="s">
        <v>46</v>
      </c>
      <c r="V142" s="210">
        <f t="shared" si="9"/>
        <v>60550</v>
      </c>
      <c r="W142" s="19">
        <v>60550</v>
      </c>
      <c r="X142" s="24"/>
      <c r="Y142" s="19">
        <v>42034.3</v>
      </c>
      <c r="Z142" s="19">
        <v>42034.3</v>
      </c>
      <c r="AA142" s="24"/>
      <c r="AB142" s="7" t="s">
        <v>45</v>
      </c>
      <c r="AC142" s="7" t="s">
        <v>45</v>
      </c>
      <c r="AD142" s="7" t="s">
        <v>45</v>
      </c>
      <c r="AE142" s="7" t="s">
        <v>45</v>
      </c>
      <c r="AF142" s="7" t="s">
        <v>45</v>
      </c>
      <c r="AG142" s="7" t="s">
        <v>45</v>
      </c>
      <c r="AH142" s="6"/>
      <c r="AI142" s="7" t="s">
        <v>47</v>
      </c>
      <c r="AJ142" s="8"/>
      <c r="AK142" s="235">
        <f t="shared" si="10"/>
        <v>18515.699999999997</v>
      </c>
      <c r="AL142" s="235">
        <f t="shared" si="10"/>
        <v>0</v>
      </c>
      <c r="AM142" s="235">
        <f t="shared" si="11"/>
        <v>18515.699999999997</v>
      </c>
    </row>
    <row r="143" spans="1:39" ht="18.600000000000001" customHeight="1" thickBot="1" x14ac:dyDescent="0.3">
      <c r="A143" s="208" t="s">
        <v>482</v>
      </c>
      <c r="B143" s="6" t="s">
        <v>483</v>
      </c>
      <c r="C143" s="222" t="s">
        <v>484</v>
      </c>
      <c r="D143" s="6" t="s">
        <v>485</v>
      </c>
      <c r="E143" s="7" t="s">
        <v>146</v>
      </c>
      <c r="F143" s="7" t="s">
        <v>43</v>
      </c>
      <c r="G143" s="7" t="s">
        <v>51</v>
      </c>
      <c r="H143" s="7" t="s">
        <v>352</v>
      </c>
      <c r="I143" s="7" t="s">
        <v>352</v>
      </c>
      <c r="J143" s="7" t="s">
        <v>352</v>
      </c>
      <c r="K143" s="7" t="s">
        <v>440</v>
      </c>
      <c r="L143" s="7" t="s">
        <v>440</v>
      </c>
      <c r="M143" s="7" t="s">
        <v>440</v>
      </c>
      <c r="N143" s="7" t="s">
        <v>45</v>
      </c>
      <c r="O143" s="7" t="s">
        <v>440</v>
      </c>
      <c r="P143" s="7" t="s">
        <v>45</v>
      </c>
      <c r="Q143" s="7" t="s">
        <v>445</v>
      </c>
      <c r="R143" s="7" t="s">
        <v>45</v>
      </c>
      <c r="S143" s="7" t="s">
        <v>486</v>
      </c>
      <c r="T143" s="7" t="s">
        <v>486</v>
      </c>
      <c r="U143" s="7" t="s">
        <v>46</v>
      </c>
      <c r="V143" s="210">
        <f t="shared" si="9"/>
        <v>41000</v>
      </c>
      <c r="W143" s="19">
        <v>41000</v>
      </c>
      <c r="X143" s="24"/>
      <c r="Y143" s="19">
        <v>40000</v>
      </c>
      <c r="Z143" s="19">
        <v>40000</v>
      </c>
      <c r="AA143" s="24"/>
      <c r="AB143" s="7" t="s">
        <v>45</v>
      </c>
      <c r="AC143" s="7" t="s">
        <v>45</v>
      </c>
      <c r="AD143" s="7" t="s">
        <v>45</v>
      </c>
      <c r="AE143" s="7" t="s">
        <v>45</v>
      </c>
      <c r="AF143" s="7" t="s">
        <v>45</v>
      </c>
      <c r="AG143" s="7" t="s">
        <v>45</v>
      </c>
      <c r="AH143" s="6"/>
      <c r="AI143" s="7" t="s">
        <v>47</v>
      </c>
      <c r="AJ143" s="8"/>
      <c r="AK143" s="235">
        <f t="shared" si="10"/>
        <v>1000</v>
      </c>
      <c r="AL143" s="235">
        <f t="shared" si="10"/>
        <v>0</v>
      </c>
      <c r="AM143" s="235">
        <f t="shared" si="11"/>
        <v>1000</v>
      </c>
    </row>
    <row r="144" spans="1:39" ht="18.600000000000001" customHeight="1" thickBot="1" x14ac:dyDescent="0.3">
      <c r="A144" s="208" t="s">
        <v>487</v>
      </c>
      <c r="B144" s="6" t="s">
        <v>488</v>
      </c>
      <c r="C144" s="222" t="s">
        <v>489</v>
      </c>
      <c r="D144" s="6" t="s">
        <v>490</v>
      </c>
      <c r="E144" s="7" t="s">
        <v>146</v>
      </c>
      <c r="F144" s="7" t="s">
        <v>43</v>
      </c>
      <c r="G144" s="7" t="s">
        <v>51</v>
      </c>
      <c r="H144" s="7" t="s">
        <v>352</v>
      </c>
      <c r="I144" s="7" t="s">
        <v>352</v>
      </c>
      <c r="J144" s="7" t="s">
        <v>352</v>
      </c>
      <c r="K144" s="7" t="s">
        <v>440</v>
      </c>
      <c r="L144" s="7" t="s">
        <v>440</v>
      </c>
      <c r="M144" s="7" t="s">
        <v>440</v>
      </c>
      <c r="N144" s="7" t="s">
        <v>45</v>
      </c>
      <c r="O144" s="7" t="s">
        <v>440</v>
      </c>
      <c r="P144" s="7" t="s">
        <v>45</v>
      </c>
      <c r="Q144" s="7" t="s">
        <v>445</v>
      </c>
      <c r="R144" s="7" t="s">
        <v>45</v>
      </c>
      <c r="S144" s="7" t="s">
        <v>491</v>
      </c>
      <c r="T144" s="7" t="s">
        <v>491</v>
      </c>
      <c r="U144" s="7" t="s">
        <v>46</v>
      </c>
      <c r="V144" s="210">
        <f t="shared" si="9"/>
        <v>46200</v>
      </c>
      <c r="W144" s="19">
        <v>46200</v>
      </c>
      <c r="X144" s="24"/>
      <c r="Y144" s="19">
        <v>46110</v>
      </c>
      <c r="Z144" s="19">
        <v>46110</v>
      </c>
      <c r="AA144" s="24"/>
      <c r="AB144" s="7" t="s">
        <v>45</v>
      </c>
      <c r="AC144" s="7" t="s">
        <v>45</v>
      </c>
      <c r="AD144" s="7" t="s">
        <v>45</v>
      </c>
      <c r="AE144" s="7" t="s">
        <v>45</v>
      </c>
      <c r="AF144" s="7" t="s">
        <v>45</v>
      </c>
      <c r="AG144" s="7" t="s">
        <v>45</v>
      </c>
      <c r="AH144" s="6"/>
      <c r="AI144" s="7" t="s">
        <v>47</v>
      </c>
      <c r="AJ144" s="8"/>
      <c r="AK144" s="235">
        <f t="shared" si="10"/>
        <v>90</v>
      </c>
      <c r="AL144" s="235">
        <f t="shared" si="10"/>
        <v>0</v>
      </c>
      <c r="AM144" s="235">
        <f t="shared" si="11"/>
        <v>90</v>
      </c>
    </row>
    <row r="145" spans="1:39" ht="18.600000000000001" customHeight="1" thickBot="1" x14ac:dyDescent="0.3">
      <c r="A145" s="208" t="s">
        <v>492</v>
      </c>
      <c r="B145" s="6" t="s">
        <v>493</v>
      </c>
      <c r="C145" s="222" t="s">
        <v>494</v>
      </c>
      <c r="D145" s="6" t="s">
        <v>495</v>
      </c>
      <c r="E145" s="7" t="s">
        <v>146</v>
      </c>
      <c r="F145" s="7" t="s">
        <v>43</v>
      </c>
      <c r="G145" s="7" t="s">
        <v>51</v>
      </c>
      <c r="H145" s="7" t="s">
        <v>352</v>
      </c>
      <c r="I145" s="7" t="s">
        <v>352</v>
      </c>
      <c r="J145" s="7" t="s">
        <v>352</v>
      </c>
      <c r="K145" s="7" t="s">
        <v>440</v>
      </c>
      <c r="L145" s="7" t="s">
        <v>440</v>
      </c>
      <c r="M145" s="7" t="s">
        <v>440</v>
      </c>
      <c r="N145" s="7" t="s">
        <v>45</v>
      </c>
      <c r="O145" s="7" t="s">
        <v>440</v>
      </c>
      <c r="P145" s="7" t="s">
        <v>45</v>
      </c>
      <c r="Q145" s="7" t="s">
        <v>496</v>
      </c>
      <c r="R145" s="7" t="s">
        <v>45</v>
      </c>
      <c r="S145" s="18">
        <v>44992</v>
      </c>
      <c r="T145" s="18">
        <v>44992</v>
      </c>
      <c r="U145" s="7" t="s">
        <v>46</v>
      </c>
      <c r="V145" s="210">
        <f t="shared" si="9"/>
        <v>4600</v>
      </c>
      <c r="W145" s="19">
        <v>4600</v>
      </c>
      <c r="X145" s="24"/>
      <c r="Y145" s="19">
        <v>4600</v>
      </c>
      <c r="Z145" s="19">
        <v>4600</v>
      </c>
      <c r="AA145" s="24"/>
      <c r="AB145" s="7" t="s">
        <v>45</v>
      </c>
      <c r="AC145" s="7" t="s">
        <v>45</v>
      </c>
      <c r="AD145" s="7" t="s">
        <v>45</v>
      </c>
      <c r="AE145" s="7" t="s">
        <v>45</v>
      </c>
      <c r="AF145" s="7" t="s">
        <v>45</v>
      </c>
      <c r="AG145" s="7" t="s">
        <v>45</v>
      </c>
      <c r="AH145" s="6"/>
      <c r="AI145" s="7" t="s">
        <v>47</v>
      </c>
      <c r="AJ145" s="8"/>
      <c r="AK145" s="235">
        <f t="shared" si="10"/>
        <v>0</v>
      </c>
      <c r="AL145" s="235">
        <f t="shared" si="10"/>
        <v>0</v>
      </c>
      <c r="AM145" s="235">
        <f t="shared" si="11"/>
        <v>0</v>
      </c>
    </row>
    <row r="146" spans="1:39" ht="18.600000000000001" customHeight="1" thickBot="1" x14ac:dyDescent="0.3">
      <c r="A146" s="208" t="s">
        <v>497</v>
      </c>
      <c r="B146" s="6" t="s">
        <v>60</v>
      </c>
      <c r="C146" s="222" t="s">
        <v>61</v>
      </c>
      <c r="D146" s="6" t="s">
        <v>498</v>
      </c>
      <c r="E146" s="7" t="s">
        <v>57</v>
      </c>
      <c r="F146" s="7" t="s">
        <v>43</v>
      </c>
      <c r="G146" s="7" t="s">
        <v>51</v>
      </c>
      <c r="H146" s="7" t="s">
        <v>352</v>
      </c>
      <c r="I146" s="7" t="s">
        <v>352</v>
      </c>
      <c r="J146" s="7" t="s">
        <v>352</v>
      </c>
      <c r="K146" s="7" t="s">
        <v>440</v>
      </c>
      <c r="L146" s="7" t="s">
        <v>440</v>
      </c>
      <c r="M146" s="7" t="s">
        <v>440</v>
      </c>
      <c r="N146" s="7" t="s">
        <v>45</v>
      </c>
      <c r="O146" s="7" t="s">
        <v>440</v>
      </c>
      <c r="P146" s="7" t="s">
        <v>45</v>
      </c>
      <c r="Q146" s="7" t="s">
        <v>481</v>
      </c>
      <c r="R146" s="7" t="s">
        <v>45</v>
      </c>
      <c r="S146" s="18">
        <v>45023</v>
      </c>
      <c r="T146" s="18">
        <v>45023</v>
      </c>
      <c r="U146" s="7" t="s">
        <v>46</v>
      </c>
      <c r="V146" s="210">
        <f t="shared" si="9"/>
        <v>1850</v>
      </c>
      <c r="W146" s="19">
        <v>1850</v>
      </c>
      <c r="X146" s="24"/>
      <c r="Y146" s="19">
        <v>1654</v>
      </c>
      <c r="Z146" s="19">
        <v>1654</v>
      </c>
      <c r="AA146" s="24"/>
      <c r="AB146" s="7" t="s">
        <v>45</v>
      </c>
      <c r="AC146" s="7" t="s">
        <v>45</v>
      </c>
      <c r="AD146" s="7" t="s">
        <v>45</v>
      </c>
      <c r="AE146" s="7" t="s">
        <v>45</v>
      </c>
      <c r="AF146" s="7" t="s">
        <v>45</v>
      </c>
      <c r="AG146" s="7" t="s">
        <v>45</v>
      </c>
      <c r="AH146" s="6"/>
      <c r="AI146" s="7" t="s">
        <v>47</v>
      </c>
      <c r="AJ146" s="8"/>
      <c r="AK146" s="235">
        <f t="shared" si="10"/>
        <v>196</v>
      </c>
      <c r="AL146" s="235">
        <f t="shared" si="10"/>
        <v>0</v>
      </c>
      <c r="AM146" s="235">
        <f t="shared" si="11"/>
        <v>196</v>
      </c>
    </row>
    <row r="147" spans="1:39" ht="18.600000000000001" customHeight="1" thickBot="1" x14ac:dyDescent="0.3">
      <c r="A147" s="208" t="s">
        <v>499</v>
      </c>
      <c r="B147" s="6" t="s">
        <v>500</v>
      </c>
      <c r="C147" s="222" t="s">
        <v>40</v>
      </c>
      <c r="D147" s="6" t="s">
        <v>501</v>
      </c>
      <c r="E147" s="7" t="s">
        <v>179</v>
      </c>
      <c r="F147" s="7" t="s">
        <v>43</v>
      </c>
      <c r="G147" s="7" t="s">
        <v>51</v>
      </c>
      <c r="H147" s="7" t="s">
        <v>352</v>
      </c>
      <c r="I147" s="7" t="s">
        <v>352</v>
      </c>
      <c r="J147" s="7" t="s">
        <v>352</v>
      </c>
      <c r="K147" s="7" t="s">
        <v>474</v>
      </c>
      <c r="L147" s="7" t="s">
        <v>474</v>
      </c>
      <c r="M147" s="7" t="s">
        <v>474</v>
      </c>
      <c r="N147" s="7" t="s">
        <v>45</v>
      </c>
      <c r="O147" s="7" t="s">
        <v>440</v>
      </c>
      <c r="P147" s="7" t="s">
        <v>45</v>
      </c>
      <c r="Q147" s="7" t="s">
        <v>491</v>
      </c>
      <c r="R147" s="7" t="s">
        <v>45</v>
      </c>
      <c r="S147" s="6"/>
      <c r="T147" s="6"/>
      <c r="U147" s="7" t="s">
        <v>46</v>
      </c>
      <c r="V147" s="210">
        <f t="shared" si="9"/>
        <v>28320</v>
      </c>
      <c r="W147" s="19">
        <v>28320</v>
      </c>
      <c r="X147" s="24"/>
      <c r="Y147" s="19">
        <v>28320</v>
      </c>
      <c r="Z147" s="19">
        <v>28320</v>
      </c>
      <c r="AA147" s="24"/>
      <c r="AB147" s="7" t="s">
        <v>45</v>
      </c>
      <c r="AC147" s="7" t="s">
        <v>45</v>
      </c>
      <c r="AD147" s="7" t="s">
        <v>45</v>
      </c>
      <c r="AE147" s="7" t="s">
        <v>45</v>
      </c>
      <c r="AF147" s="7" t="s">
        <v>45</v>
      </c>
      <c r="AG147" s="7" t="s">
        <v>45</v>
      </c>
      <c r="AH147" s="6"/>
      <c r="AI147" s="7" t="s">
        <v>47</v>
      </c>
      <c r="AJ147" s="8"/>
      <c r="AK147" s="235">
        <f t="shared" si="10"/>
        <v>0</v>
      </c>
      <c r="AL147" s="235">
        <f t="shared" si="10"/>
        <v>0</v>
      </c>
      <c r="AM147" s="235">
        <f t="shared" si="11"/>
        <v>0</v>
      </c>
    </row>
    <row r="148" spans="1:39" ht="18.600000000000001" customHeight="1" thickBot="1" x14ac:dyDescent="0.3">
      <c r="A148" s="208" t="s">
        <v>502</v>
      </c>
      <c r="B148" s="6" t="s">
        <v>434</v>
      </c>
      <c r="C148" s="222" t="s">
        <v>303</v>
      </c>
      <c r="D148" s="6" t="s">
        <v>503</v>
      </c>
      <c r="E148" s="7" t="s">
        <v>141</v>
      </c>
      <c r="F148" s="7" t="s">
        <v>43</v>
      </c>
      <c r="G148" s="7" t="s">
        <v>51</v>
      </c>
      <c r="H148" s="7" t="s">
        <v>352</v>
      </c>
      <c r="I148" s="7" t="s">
        <v>352</v>
      </c>
      <c r="J148" s="7" t="s">
        <v>352</v>
      </c>
      <c r="K148" s="7" t="s">
        <v>504</v>
      </c>
      <c r="L148" s="7" t="s">
        <v>504</v>
      </c>
      <c r="M148" s="7" t="s">
        <v>504</v>
      </c>
      <c r="N148" s="7" t="s">
        <v>45</v>
      </c>
      <c r="O148" s="7" t="s">
        <v>504</v>
      </c>
      <c r="P148" s="7" t="s">
        <v>45</v>
      </c>
      <c r="Q148" s="7" t="s">
        <v>505</v>
      </c>
      <c r="R148" s="7" t="s">
        <v>45</v>
      </c>
      <c r="S148" s="7" t="s">
        <v>496</v>
      </c>
      <c r="T148" s="7" t="s">
        <v>496</v>
      </c>
      <c r="U148" s="7" t="s">
        <v>46</v>
      </c>
      <c r="V148" s="210">
        <f t="shared" si="9"/>
        <v>11600</v>
      </c>
      <c r="W148" s="19">
        <v>11600</v>
      </c>
      <c r="X148" s="24"/>
      <c r="Y148" s="19">
        <v>10002</v>
      </c>
      <c r="Z148" s="19">
        <v>10002</v>
      </c>
      <c r="AA148" s="24"/>
      <c r="AB148" s="7" t="s">
        <v>45</v>
      </c>
      <c r="AC148" s="7" t="s">
        <v>45</v>
      </c>
      <c r="AD148" s="7" t="s">
        <v>45</v>
      </c>
      <c r="AE148" s="7" t="s">
        <v>45</v>
      </c>
      <c r="AF148" s="7" t="s">
        <v>45</v>
      </c>
      <c r="AG148" s="7" t="s">
        <v>45</v>
      </c>
      <c r="AH148" s="6"/>
      <c r="AI148" s="7" t="s">
        <v>47</v>
      </c>
      <c r="AJ148" s="8"/>
      <c r="AK148" s="235">
        <f t="shared" si="10"/>
        <v>1598</v>
      </c>
      <c r="AL148" s="235">
        <f t="shared" si="10"/>
        <v>0</v>
      </c>
      <c r="AM148" s="235">
        <f t="shared" si="11"/>
        <v>1598</v>
      </c>
    </row>
    <row r="149" spans="1:39" ht="18.600000000000001" customHeight="1" thickBot="1" x14ac:dyDescent="0.3">
      <c r="A149" s="208" t="s">
        <v>506</v>
      </c>
      <c r="B149" s="6" t="s">
        <v>507</v>
      </c>
      <c r="C149" s="222" t="s">
        <v>184</v>
      </c>
      <c r="D149" s="6" t="s">
        <v>508</v>
      </c>
      <c r="E149" s="7" t="s">
        <v>179</v>
      </c>
      <c r="F149" s="7" t="s">
        <v>43</v>
      </c>
      <c r="G149" s="7" t="s">
        <v>51</v>
      </c>
      <c r="H149" s="7" t="s">
        <v>352</v>
      </c>
      <c r="I149" s="7" t="s">
        <v>352</v>
      </c>
      <c r="J149" s="7" t="s">
        <v>352</v>
      </c>
      <c r="K149" s="7" t="s">
        <v>504</v>
      </c>
      <c r="L149" s="7" t="s">
        <v>504</v>
      </c>
      <c r="M149" s="7" t="s">
        <v>504</v>
      </c>
      <c r="N149" s="7" t="s">
        <v>45</v>
      </c>
      <c r="O149" s="7" t="s">
        <v>504</v>
      </c>
      <c r="P149" s="7" t="s">
        <v>45</v>
      </c>
      <c r="Q149" s="7" t="s">
        <v>481</v>
      </c>
      <c r="R149" s="7" t="s">
        <v>45</v>
      </c>
      <c r="S149" s="7" t="s">
        <v>509</v>
      </c>
      <c r="T149" s="7" t="s">
        <v>509</v>
      </c>
      <c r="U149" s="7" t="s">
        <v>46</v>
      </c>
      <c r="V149" s="210">
        <f t="shared" si="9"/>
        <v>35350</v>
      </c>
      <c r="W149" s="19">
        <v>35350</v>
      </c>
      <c r="X149" s="24"/>
      <c r="Y149" s="19">
        <v>31400</v>
      </c>
      <c r="Z149" s="19">
        <v>31400</v>
      </c>
      <c r="AA149" s="24"/>
      <c r="AB149" s="7" t="s">
        <v>45</v>
      </c>
      <c r="AC149" s="7" t="s">
        <v>45</v>
      </c>
      <c r="AD149" s="7" t="s">
        <v>45</v>
      </c>
      <c r="AE149" s="7" t="s">
        <v>45</v>
      </c>
      <c r="AF149" s="7" t="s">
        <v>45</v>
      </c>
      <c r="AG149" s="7" t="s">
        <v>45</v>
      </c>
      <c r="AH149" s="6"/>
      <c r="AI149" s="7" t="s">
        <v>47</v>
      </c>
      <c r="AJ149" s="8"/>
      <c r="AK149" s="235">
        <f t="shared" si="10"/>
        <v>3950</v>
      </c>
      <c r="AL149" s="235">
        <f t="shared" si="10"/>
        <v>0</v>
      </c>
      <c r="AM149" s="235">
        <f t="shared" si="11"/>
        <v>3950</v>
      </c>
    </row>
    <row r="150" spans="1:39" ht="18.600000000000001" customHeight="1" thickBot="1" x14ac:dyDescent="0.3">
      <c r="A150" s="208" t="s">
        <v>510</v>
      </c>
      <c r="B150" s="6" t="s">
        <v>94</v>
      </c>
      <c r="C150" s="222" t="s">
        <v>303</v>
      </c>
      <c r="D150" s="6" t="s">
        <v>511</v>
      </c>
      <c r="E150" s="7" t="s">
        <v>141</v>
      </c>
      <c r="F150" s="7" t="s">
        <v>43</v>
      </c>
      <c r="G150" s="7" t="s">
        <v>51</v>
      </c>
      <c r="H150" s="7" t="s">
        <v>352</v>
      </c>
      <c r="I150" s="7" t="s">
        <v>352</v>
      </c>
      <c r="J150" s="7" t="s">
        <v>352</v>
      </c>
      <c r="K150" s="7" t="s">
        <v>504</v>
      </c>
      <c r="L150" s="7" t="s">
        <v>504</v>
      </c>
      <c r="M150" s="7" t="s">
        <v>504</v>
      </c>
      <c r="N150" s="7" t="s">
        <v>45</v>
      </c>
      <c r="O150" s="7" t="s">
        <v>504</v>
      </c>
      <c r="P150" s="7" t="s">
        <v>45</v>
      </c>
      <c r="Q150" s="7" t="s">
        <v>509</v>
      </c>
      <c r="R150" s="7" t="s">
        <v>45</v>
      </c>
      <c r="S150" s="18">
        <v>44992</v>
      </c>
      <c r="T150" s="18">
        <v>44992</v>
      </c>
      <c r="U150" s="7" t="s">
        <v>46</v>
      </c>
      <c r="V150" s="210">
        <f t="shared" si="9"/>
        <v>4800</v>
      </c>
      <c r="W150" s="19">
        <v>4800</v>
      </c>
      <c r="X150" s="24"/>
      <c r="Y150" s="19">
        <v>4800</v>
      </c>
      <c r="Z150" s="19">
        <v>4800</v>
      </c>
      <c r="AA150" s="24"/>
      <c r="AB150" s="7" t="s">
        <v>45</v>
      </c>
      <c r="AC150" s="7" t="s">
        <v>45</v>
      </c>
      <c r="AD150" s="7" t="s">
        <v>45</v>
      </c>
      <c r="AE150" s="7" t="s">
        <v>45</v>
      </c>
      <c r="AF150" s="7" t="s">
        <v>45</v>
      </c>
      <c r="AG150" s="7" t="s">
        <v>45</v>
      </c>
      <c r="AH150" s="6"/>
      <c r="AI150" s="7" t="s">
        <v>47</v>
      </c>
      <c r="AJ150" s="8"/>
      <c r="AK150" s="235">
        <f t="shared" si="10"/>
        <v>0</v>
      </c>
      <c r="AL150" s="235">
        <f t="shared" si="10"/>
        <v>0</v>
      </c>
      <c r="AM150" s="235">
        <f t="shared" si="11"/>
        <v>0</v>
      </c>
    </row>
    <row r="151" spans="1:39" ht="18.600000000000001" customHeight="1" thickBot="1" x14ac:dyDescent="0.3">
      <c r="A151" s="208" t="s">
        <v>512</v>
      </c>
      <c r="B151" s="6" t="s">
        <v>94</v>
      </c>
      <c r="C151" s="222" t="s">
        <v>303</v>
      </c>
      <c r="D151" s="6" t="s">
        <v>513</v>
      </c>
      <c r="E151" s="7" t="s">
        <v>356</v>
      </c>
      <c r="F151" s="7" t="s">
        <v>43</v>
      </c>
      <c r="G151" s="7" t="s">
        <v>51</v>
      </c>
      <c r="H151" s="7" t="s">
        <v>352</v>
      </c>
      <c r="I151" s="7" t="s">
        <v>352</v>
      </c>
      <c r="J151" s="7" t="s">
        <v>352</v>
      </c>
      <c r="K151" s="7" t="s">
        <v>505</v>
      </c>
      <c r="L151" s="7" t="s">
        <v>505</v>
      </c>
      <c r="M151" s="7" t="s">
        <v>505</v>
      </c>
      <c r="N151" s="7" t="s">
        <v>45</v>
      </c>
      <c r="O151" s="7" t="s">
        <v>505</v>
      </c>
      <c r="P151" s="7" t="s">
        <v>45</v>
      </c>
      <c r="Q151" s="7" t="s">
        <v>509</v>
      </c>
      <c r="R151" s="7" t="s">
        <v>45</v>
      </c>
      <c r="S151" s="6"/>
      <c r="T151" s="6"/>
      <c r="U151" s="7" t="s">
        <v>46</v>
      </c>
      <c r="V151" s="210">
        <f t="shared" si="9"/>
        <v>16500</v>
      </c>
      <c r="W151" s="19">
        <v>16500</v>
      </c>
      <c r="X151" s="24"/>
      <c r="Y151" s="19">
        <v>10740</v>
      </c>
      <c r="Z151" s="19">
        <v>10740</v>
      </c>
      <c r="AA151" s="24"/>
      <c r="AB151" s="7" t="s">
        <v>45</v>
      </c>
      <c r="AC151" s="7" t="s">
        <v>45</v>
      </c>
      <c r="AD151" s="7" t="s">
        <v>45</v>
      </c>
      <c r="AE151" s="7" t="s">
        <v>45</v>
      </c>
      <c r="AF151" s="7" t="s">
        <v>45</v>
      </c>
      <c r="AG151" s="7" t="s">
        <v>45</v>
      </c>
      <c r="AH151" s="6"/>
      <c r="AI151" s="7" t="s">
        <v>47</v>
      </c>
      <c r="AJ151" s="8"/>
      <c r="AK151" s="235">
        <f t="shared" si="10"/>
        <v>5760</v>
      </c>
      <c r="AL151" s="235">
        <f t="shared" si="10"/>
        <v>0</v>
      </c>
      <c r="AM151" s="235">
        <f t="shared" si="11"/>
        <v>5760</v>
      </c>
    </row>
    <row r="152" spans="1:39" ht="18.600000000000001" customHeight="1" thickBot="1" x14ac:dyDescent="0.3">
      <c r="A152" s="208" t="s">
        <v>514</v>
      </c>
      <c r="B152" s="6" t="s">
        <v>392</v>
      </c>
      <c r="C152" s="222" t="s">
        <v>303</v>
      </c>
      <c r="D152" s="6" t="s">
        <v>515</v>
      </c>
      <c r="E152" s="7" t="s">
        <v>42</v>
      </c>
      <c r="F152" s="7" t="s">
        <v>43</v>
      </c>
      <c r="G152" s="7" t="s">
        <v>51</v>
      </c>
      <c r="H152" s="7" t="s">
        <v>352</v>
      </c>
      <c r="I152" s="7" t="s">
        <v>352</v>
      </c>
      <c r="J152" s="7" t="s">
        <v>352</v>
      </c>
      <c r="K152" s="7" t="s">
        <v>505</v>
      </c>
      <c r="L152" s="7" t="s">
        <v>505</v>
      </c>
      <c r="M152" s="7" t="s">
        <v>505</v>
      </c>
      <c r="N152" s="7" t="s">
        <v>45</v>
      </c>
      <c r="O152" s="7" t="s">
        <v>505</v>
      </c>
      <c r="P152" s="7" t="s">
        <v>45</v>
      </c>
      <c r="Q152" s="7" t="s">
        <v>509</v>
      </c>
      <c r="R152" s="7" t="s">
        <v>45</v>
      </c>
      <c r="S152" s="18">
        <v>45084</v>
      </c>
      <c r="T152" s="18">
        <v>45084</v>
      </c>
      <c r="U152" s="7" t="s">
        <v>46</v>
      </c>
      <c r="V152" s="210">
        <f t="shared" si="9"/>
        <v>10000</v>
      </c>
      <c r="W152" s="19">
        <v>10000</v>
      </c>
      <c r="X152" s="24"/>
      <c r="Y152" s="19">
        <v>3616</v>
      </c>
      <c r="Z152" s="19">
        <v>3616</v>
      </c>
      <c r="AA152" s="24"/>
      <c r="AB152" s="7" t="s">
        <v>45</v>
      </c>
      <c r="AC152" s="7" t="s">
        <v>45</v>
      </c>
      <c r="AD152" s="7" t="s">
        <v>45</v>
      </c>
      <c r="AE152" s="7" t="s">
        <v>45</v>
      </c>
      <c r="AF152" s="7" t="s">
        <v>45</v>
      </c>
      <c r="AG152" s="7" t="s">
        <v>45</v>
      </c>
      <c r="AH152" s="6"/>
      <c r="AI152" s="7" t="s">
        <v>47</v>
      </c>
      <c r="AJ152" s="8"/>
      <c r="AK152" s="235">
        <f t="shared" si="10"/>
        <v>6384</v>
      </c>
      <c r="AL152" s="235">
        <f t="shared" si="10"/>
        <v>0</v>
      </c>
      <c r="AM152" s="235">
        <f t="shared" si="11"/>
        <v>6384</v>
      </c>
    </row>
    <row r="153" spans="1:39" ht="18.600000000000001" customHeight="1" thickBot="1" x14ac:dyDescent="0.3">
      <c r="A153" s="208" t="s">
        <v>516</v>
      </c>
      <c r="B153" s="6" t="s">
        <v>345</v>
      </c>
      <c r="C153" s="222" t="s">
        <v>303</v>
      </c>
      <c r="D153" s="6" t="s">
        <v>517</v>
      </c>
      <c r="E153" s="7" t="s">
        <v>42</v>
      </c>
      <c r="F153" s="7" t="s">
        <v>43</v>
      </c>
      <c r="G153" s="7" t="s">
        <v>51</v>
      </c>
      <c r="H153" s="7" t="s">
        <v>352</v>
      </c>
      <c r="I153" s="7" t="s">
        <v>352</v>
      </c>
      <c r="J153" s="7" t="s">
        <v>352</v>
      </c>
      <c r="K153" s="7" t="s">
        <v>505</v>
      </c>
      <c r="L153" s="7" t="s">
        <v>505</v>
      </c>
      <c r="M153" s="7" t="s">
        <v>505</v>
      </c>
      <c r="N153" s="7" t="s">
        <v>45</v>
      </c>
      <c r="O153" s="7" t="s">
        <v>505</v>
      </c>
      <c r="P153" s="7" t="s">
        <v>45</v>
      </c>
      <c r="Q153" s="7" t="s">
        <v>509</v>
      </c>
      <c r="R153" s="7" t="s">
        <v>45</v>
      </c>
      <c r="S153" s="7" t="s">
        <v>467</v>
      </c>
      <c r="T153" s="7" t="s">
        <v>467</v>
      </c>
      <c r="U153" s="7" t="s">
        <v>46</v>
      </c>
      <c r="V153" s="210">
        <f t="shared" si="9"/>
        <v>0</v>
      </c>
      <c r="W153" s="24"/>
      <c r="X153" s="24"/>
      <c r="Y153" s="19">
        <v>13200</v>
      </c>
      <c r="Z153" s="19">
        <v>13200</v>
      </c>
      <c r="AA153" s="24"/>
      <c r="AB153" s="7" t="s">
        <v>45</v>
      </c>
      <c r="AC153" s="7" t="s">
        <v>45</v>
      </c>
      <c r="AD153" s="7" t="s">
        <v>45</v>
      </c>
      <c r="AE153" s="7" t="s">
        <v>45</v>
      </c>
      <c r="AF153" s="7" t="s">
        <v>45</v>
      </c>
      <c r="AG153" s="7" t="s">
        <v>45</v>
      </c>
      <c r="AH153" s="6"/>
      <c r="AI153" s="7" t="s">
        <v>47</v>
      </c>
      <c r="AJ153" s="8"/>
      <c r="AK153" s="235">
        <f t="shared" si="10"/>
        <v>-13200</v>
      </c>
      <c r="AL153" s="235">
        <f t="shared" si="10"/>
        <v>0</v>
      </c>
      <c r="AM153" s="235">
        <f t="shared" si="11"/>
        <v>-13200</v>
      </c>
    </row>
    <row r="154" spans="1:39" ht="18.600000000000001" customHeight="1" thickBot="1" x14ac:dyDescent="0.3">
      <c r="A154" s="208" t="s">
        <v>518</v>
      </c>
      <c r="B154" s="6" t="s">
        <v>397</v>
      </c>
      <c r="C154" s="222" t="s">
        <v>519</v>
      </c>
      <c r="D154" s="6" t="s">
        <v>520</v>
      </c>
      <c r="E154" s="7" t="s">
        <v>179</v>
      </c>
      <c r="F154" s="7" t="s">
        <v>43</v>
      </c>
      <c r="G154" s="7" t="s">
        <v>51</v>
      </c>
      <c r="H154" s="7" t="s">
        <v>352</v>
      </c>
      <c r="I154" s="7" t="s">
        <v>352</v>
      </c>
      <c r="J154" s="7" t="s">
        <v>352</v>
      </c>
      <c r="K154" s="7" t="s">
        <v>481</v>
      </c>
      <c r="L154" s="7" t="s">
        <v>481</v>
      </c>
      <c r="M154" s="7" t="s">
        <v>481</v>
      </c>
      <c r="N154" s="7" t="s">
        <v>45</v>
      </c>
      <c r="O154" s="7" t="s">
        <v>481</v>
      </c>
      <c r="P154" s="7" t="s">
        <v>45</v>
      </c>
      <c r="Q154" s="7" t="s">
        <v>521</v>
      </c>
      <c r="R154" s="7" t="s">
        <v>45</v>
      </c>
      <c r="S154" s="18">
        <v>45084</v>
      </c>
      <c r="T154" s="18">
        <v>45084</v>
      </c>
      <c r="U154" s="7" t="s">
        <v>46</v>
      </c>
      <c r="V154" s="210">
        <f t="shared" si="9"/>
        <v>13500</v>
      </c>
      <c r="W154" s="19">
        <v>13500</v>
      </c>
      <c r="X154" s="24"/>
      <c r="Y154" s="19">
        <v>13500</v>
      </c>
      <c r="Z154" s="19">
        <v>13500</v>
      </c>
      <c r="AA154" s="24"/>
      <c r="AB154" s="7" t="s">
        <v>45</v>
      </c>
      <c r="AC154" s="7" t="s">
        <v>45</v>
      </c>
      <c r="AD154" s="7" t="s">
        <v>45</v>
      </c>
      <c r="AE154" s="7" t="s">
        <v>45</v>
      </c>
      <c r="AF154" s="7" t="s">
        <v>45</v>
      </c>
      <c r="AG154" s="7" t="s">
        <v>45</v>
      </c>
      <c r="AH154" s="6"/>
      <c r="AI154" s="7" t="s">
        <v>47</v>
      </c>
      <c r="AJ154" s="8"/>
      <c r="AK154" s="235">
        <f t="shared" si="10"/>
        <v>0</v>
      </c>
      <c r="AL154" s="235">
        <f t="shared" si="10"/>
        <v>0</v>
      </c>
      <c r="AM154" s="235">
        <f t="shared" si="11"/>
        <v>0</v>
      </c>
    </row>
    <row r="155" spans="1:39" ht="18.600000000000001" customHeight="1" thickBot="1" x14ac:dyDescent="0.3">
      <c r="A155" s="208" t="s">
        <v>522</v>
      </c>
      <c r="B155" s="6" t="s">
        <v>523</v>
      </c>
      <c r="C155" s="222" t="s">
        <v>148</v>
      </c>
      <c r="D155" s="6" t="s">
        <v>524</v>
      </c>
      <c r="E155" s="7" t="s">
        <v>57</v>
      </c>
      <c r="F155" s="7" t="s">
        <v>43</v>
      </c>
      <c r="G155" s="7" t="s">
        <v>51</v>
      </c>
      <c r="H155" s="7" t="s">
        <v>352</v>
      </c>
      <c r="I155" s="7" t="s">
        <v>352</v>
      </c>
      <c r="J155" s="7" t="s">
        <v>352</v>
      </c>
      <c r="K155" s="7" t="s">
        <v>481</v>
      </c>
      <c r="L155" s="7" t="s">
        <v>481</v>
      </c>
      <c r="M155" s="7" t="s">
        <v>481</v>
      </c>
      <c r="N155" s="7" t="s">
        <v>45</v>
      </c>
      <c r="O155" s="7" t="s">
        <v>481</v>
      </c>
      <c r="P155" s="7" t="s">
        <v>45</v>
      </c>
      <c r="Q155" s="7" t="s">
        <v>491</v>
      </c>
      <c r="R155" s="7" t="s">
        <v>45</v>
      </c>
      <c r="S155" s="7" t="s">
        <v>491</v>
      </c>
      <c r="T155" s="7" t="s">
        <v>491</v>
      </c>
      <c r="U155" s="7" t="s">
        <v>46</v>
      </c>
      <c r="V155" s="210">
        <f t="shared" si="9"/>
        <v>2500</v>
      </c>
      <c r="W155" s="19">
        <v>2500</v>
      </c>
      <c r="X155" s="24"/>
      <c r="Y155" s="19">
        <v>2150</v>
      </c>
      <c r="Z155" s="19">
        <v>2150</v>
      </c>
      <c r="AA155" s="24"/>
      <c r="AB155" s="7" t="s">
        <v>45</v>
      </c>
      <c r="AC155" s="7" t="s">
        <v>45</v>
      </c>
      <c r="AD155" s="7" t="s">
        <v>45</v>
      </c>
      <c r="AE155" s="7" t="s">
        <v>45</v>
      </c>
      <c r="AF155" s="7" t="s">
        <v>45</v>
      </c>
      <c r="AG155" s="7" t="s">
        <v>45</v>
      </c>
      <c r="AH155" s="6"/>
      <c r="AI155" s="7" t="s">
        <v>47</v>
      </c>
      <c r="AJ155" s="8"/>
      <c r="AK155" s="235">
        <f t="shared" si="10"/>
        <v>350</v>
      </c>
      <c r="AL155" s="235">
        <f t="shared" si="10"/>
        <v>0</v>
      </c>
      <c r="AM155" s="235">
        <f t="shared" si="11"/>
        <v>350</v>
      </c>
    </row>
    <row r="156" spans="1:39" ht="18.600000000000001" customHeight="1" thickBot="1" x14ac:dyDescent="0.3">
      <c r="A156" s="208" t="s">
        <v>525</v>
      </c>
      <c r="B156" s="6" t="s">
        <v>65</v>
      </c>
      <c r="C156" s="222" t="s">
        <v>66</v>
      </c>
      <c r="D156" s="6" t="s">
        <v>526</v>
      </c>
      <c r="E156" s="7" t="s">
        <v>68</v>
      </c>
      <c r="F156" s="7" t="s">
        <v>43</v>
      </c>
      <c r="G156" s="7" t="s">
        <v>51</v>
      </c>
      <c r="H156" s="7" t="s">
        <v>352</v>
      </c>
      <c r="I156" s="7" t="s">
        <v>352</v>
      </c>
      <c r="J156" s="7" t="s">
        <v>352</v>
      </c>
      <c r="K156" s="7" t="s">
        <v>509</v>
      </c>
      <c r="L156" s="7" t="s">
        <v>509</v>
      </c>
      <c r="M156" s="7" t="s">
        <v>509</v>
      </c>
      <c r="N156" s="7" t="s">
        <v>45</v>
      </c>
      <c r="O156" s="7" t="s">
        <v>509</v>
      </c>
      <c r="P156" s="7" t="s">
        <v>45</v>
      </c>
      <c r="Q156" s="7" t="s">
        <v>509</v>
      </c>
      <c r="R156" s="7" t="s">
        <v>45</v>
      </c>
      <c r="S156" s="7" t="s">
        <v>491</v>
      </c>
      <c r="T156" s="7" t="s">
        <v>491</v>
      </c>
      <c r="U156" s="7" t="s">
        <v>46</v>
      </c>
      <c r="V156" s="210">
        <f t="shared" si="9"/>
        <v>32500</v>
      </c>
      <c r="W156" s="19">
        <v>32500</v>
      </c>
      <c r="X156" s="24"/>
      <c r="Y156" s="19">
        <v>32500</v>
      </c>
      <c r="Z156" s="19">
        <v>32500</v>
      </c>
      <c r="AA156" s="24"/>
      <c r="AB156" s="7" t="s">
        <v>45</v>
      </c>
      <c r="AC156" s="7" t="s">
        <v>45</v>
      </c>
      <c r="AD156" s="7" t="s">
        <v>45</v>
      </c>
      <c r="AE156" s="7" t="s">
        <v>45</v>
      </c>
      <c r="AF156" s="7" t="s">
        <v>45</v>
      </c>
      <c r="AG156" s="7" t="s">
        <v>45</v>
      </c>
      <c r="AH156" s="6"/>
      <c r="AI156" s="7" t="s">
        <v>47</v>
      </c>
      <c r="AJ156" s="8"/>
      <c r="AK156" s="235">
        <f t="shared" si="10"/>
        <v>0</v>
      </c>
      <c r="AL156" s="235">
        <f t="shared" si="10"/>
        <v>0</v>
      </c>
      <c r="AM156" s="235">
        <f t="shared" si="11"/>
        <v>0</v>
      </c>
    </row>
    <row r="157" spans="1:39" ht="18.600000000000001" customHeight="1" thickBot="1" x14ac:dyDescent="0.3">
      <c r="A157" s="208" t="s">
        <v>527</v>
      </c>
      <c r="B157" s="6" t="s">
        <v>143</v>
      </c>
      <c r="C157" s="222" t="s">
        <v>74</v>
      </c>
      <c r="D157" s="6" t="s">
        <v>528</v>
      </c>
      <c r="E157" s="7" t="s">
        <v>68</v>
      </c>
      <c r="F157" s="7" t="s">
        <v>43</v>
      </c>
      <c r="G157" s="7" t="s">
        <v>51</v>
      </c>
      <c r="H157" s="7" t="s">
        <v>352</v>
      </c>
      <c r="I157" s="7" t="s">
        <v>352</v>
      </c>
      <c r="J157" s="7" t="s">
        <v>352</v>
      </c>
      <c r="K157" s="7" t="s">
        <v>509</v>
      </c>
      <c r="L157" s="7" t="s">
        <v>509</v>
      </c>
      <c r="M157" s="7" t="s">
        <v>509</v>
      </c>
      <c r="N157" s="7" t="s">
        <v>45</v>
      </c>
      <c r="O157" s="7" t="s">
        <v>509</v>
      </c>
      <c r="P157" s="7" t="s">
        <v>45</v>
      </c>
      <c r="Q157" s="7" t="s">
        <v>459</v>
      </c>
      <c r="R157" s="7" t="s">
        <v>45</v>
      </c>
      <c r="S157" s="7" t="s">
        <v>459</v>
      </c>
      <c r="T157" s="7" t="s">
        <v>459</v>
      </c>
      <c r="U157" s="7" t="s">
        <v>46</v>
      </c>
      <c r="V157" s="210">
        <f t="shared" si="9"/>
        <v>22000</v>
      </c>
      <c r="W157" s="19">
        <v>22000</v>
      </c>
      <c r="X157" s="24"/>
      <c r="Y157" s="19">
        <v>19600</v>
      </c>
      <c r="Z157" s="19">
        <v>19600</v>
      </c>
      <c r="AA157" s="24"/>
      <c r="AB157" s="7" t="s">
        <v>45</v>
      </c>
      <c r="AC157" s="7" t="s">
        <v>45</v>
      </c>
      <c r="AD157" s="7" t="s">
        <v>45</v>
      </c>
      <c r="AE157" s="7" t="s">
        <v>45</v>
      </c>
      <c r="AF157" s="7" t="s">
        <v>45</v>
      </c>
      <c r="AG157" s="7" t="s">
        <v>45</v>
      </c>
      <c r="AH157" s="6"/>
      <c r="AI157" s="7" t="s">
        <v>47</v>
      </c>
      <c r="AJ157" s="8"/>
      <c r="AK157" s="235">
        <f t="shared" si="10"/>
        <v>2400</v>
      </c>
      <c r="AL157" s="235">
        <f t="shared" si="10"/>
        <v>0</v>
      </c>
      <c r="AM157" s="235">
        <f t="shared" si="11"/>
        <v>2400</v>
      </c>
    </row>
    <row r="158" spans="1:39" ht="18.600000000000001" customHeight="1" thickBot="1" x14ac:dyDescent="0.3">
      <c r="A158" s="208" t="s">
        <v>529</v>
      </c>
      <c r="B158" s="6" t="s">
        <v>54</v>
      </c>
      <c r="C158" s="222" t="s">
        <v>530</v>
      </c>
      <c r="D158" s="6" t="s">
        <v>531</v>
      </c>
      <c r="E158" s="7" t="s">
        <v>356</v>
      </c>
      <c r="F158" s="7" t="s">
        <v>43</v>
      </c>
      <c r="G158" s="7" t="s">
        <v>58</v>
      </c>
      <c r="H158" s="7" t="s">
        <v>352</v>
      </c>
      <c r="I158" s="7" t="s">
        <v>352</v>
      </c>
      <c r="J158" s="7" t="s">
        <v>352</v>
      </c>
      <c r="K158" s="7" t="s">
        <v>509</v>
      </c>
      <c r="L158" s="7" t="s">
        <v>509</v>
      </c>
      <c r="M158" s="7" t="s">
        <v>509</v>
      </c>
      <c r="N158" s="7" t="s">
        <v>45</v>
      </c>
      <c r="O158" s="7" t="s">
        <v>509</v>
      </c>
      <c r="P158" s="7" t="s">
        <v>45</v>
      </c>
      <c r="Q158" s="7" t="s">
        <v>496</v>
      </c>
      <c r="R158" s="7" t="s">
        <v>45</v>
      </c>
      <c r="S158" s="7" t="s">
        <v>496</v>
      </c>
      <c r="T158" s="7" t="s">
        <v>496</v>
      </c>
      <c r="U158" s="7" t="s">
        <v>46</v>
      </c>
      <c r="V158" s="210">
        <f t="shared" si="9"/>
        <v>1900</v>
      </c>
      <c r="W158" s="19">
        <v>1900</v>
      </c>
      <c r="X158" s="24"/>
      <c r="Y158" s="19">
        <v>1028</v>
      </c>
      <c r="Z158" s="19">
        <v>1028</v>
      </c>
      <c r="AA158" s="24"/>
      <c r="AB158" s="7" t="s">
        <v>45</v>
      </c>
      <c r="AC158" s="7" t="s">
        <v>45</v>
      </c>
      <c r="AD158" s="7" t="s">
        <v>45</v>
      </c>
      <c r="AE158" s="7" t="s">
        <v>45</v>
      </c>
      <c r="AF158" s="7" t="s">
        <v>45</v>
      </c>
      <c r="AG158" s="7" t="s">
        <v>45</v>
      </c>
      <c r="AH158" s="6"/>
      <c r="AI158" s="7" t="s">
        <v>47</v>
      </c>
      <c r="AJ158" s="8"/>
      <c r="AK158" s="235">
        <f t="shared" si="10"/>
        <v>872</v>
      </c>
      <c r="AL158" s="235">
        <f t="shared" si="10"/>
        <v>0</v>
      </c>
      <c r="AM158" s="235">
        <f t="shared" si="11"/>
        <v>872</v>
      </c>
    </row>
    <row r="159" spans="1:39" ht="18.600000000000001" customHeight="1" thickBot="1" x14ac:dyDescent="0.3">
      <c r="A159" s="208" t="s">
        <v>532</v>
      </c>
      <c r="B159" s="6" t="s">
        <v>533</v>
      </c>
      <c r="C159" s="222" t="s">
        <v>346</v>
      </c>
      <c r="D159" s="6" t="s">
        <v>534</v>
      </c>
      <c r="E159" s="7" t="s">
        <v>80</v>
      </c>
      <c r="F159" s="7" t="s">
        <v>43</v>
      </c>
      <c r="G159" s="7" t="s">
        <v>51</v>
      </c>
      <c r="H159" s="7" t="s">
        <v>352</v>
      </c>
      <c r="I159" s="7" t="s">
        <v>352</v>
      </c>
      <c r="J159" s="7" t="s">
        <v>352</v>
      </c>
      <c r="K159" s="7" t="s">
        <v>481</v>
      </c>
      <c r="L159" s="7" t="s">
        <v>481</v>
      </c>
      <c r="M159" s="7" t="s">
        <v>481</v>
      </c>
      <c r="N159" s="7" t="s">
        <v>45</v>
      </c>
      <c r="O159" s="7" t="s">
        <v>509</v>
      </c>
      <c r="P159" s="7" t="s">
        <v>45</v>
      </c>
      <c r="Q159" s="7" t="s">
        <v>491</v>
      </c>
      <c r="R159" s="7" t="s">
        <v>45</v>
      </c>
      <c r="S159" s="18">
        <v>44992</v>
      </c>
      <c r="T159" s="18">
        <v>44992</v>
      </c>
      <c r="U159" s="7" t="s">
        <v>46</v>
      </c>
      <c r="V159" s="210">
        <f t="shared" si="9"/>
        <v>14400</v>
      </c>
      <c r="W159" s="19">
        <v>14400</v>
      </c>
      <c r="X159" s="24"/>
      <c r="Y159" s="19">
        <v>14400</v>
      </c>
      <c r="Z159" s="19">
        <v>14400</v>
      </c>
      <c r="AA159" s="24"/>
      <c r="AB159" s="7" t="s">
        <v>45</v>
      </c>
      <c r="AC159" s="7" t="s">
        <v>45</v>
      </c>
      <c r="AD159" s="7" t="s">
        <v>45</v>
      </c>
      <c r="AE159" s="7" t="s">
        <v>45</v>
      </c>
      <c r="AF159" s="7" t="s">
        <v>45</v>
      </c>
      <c r="AG159" s="7" t="s">
        <v>45</v>
      </c>
      <c r="AH159" s="6"/>
      <c r="AI159" s="7" t="s">
        <v>47</v>
      </c>
      <c r="AJ159" s="8"/>
      <c r="AK159" s="235">
        <f t="shared" si="10"/>
        <v>0</v>
      </c>
      <c r="AL159" s="235">
        <f t="shared" si="10"/>
        <v>0</v>
      </c>
      <c r="AM159" s="235">
        <f t="shared" si="11"/>
        <v>0</v>
      </c>
    </row>
    <row r="160" spans="1:39" ht="18.600000000000001" customHeight="1" thickBot="1" x14ac:dyDescent="0.3">
      <c r="A160" s="208" t="s">
        <v>535</v>
      </c>
      <c r="B160" s="6" t="s">
        <v>383</v>
      </c>
      <c r="C160" s="222" t="s">
        <v>536</v>
      </c>
      <c r="D160" s="6" t="s">
        <v>537</v>
      </c>
      <c r="E160" s="7" t="s">
        <v>57</v>
      </c>
      <c r="F160" s="7" t="s">
        <v>43</v>
      </c>
      <c r="G160" s="7" t="s">
        <v>51</v>
      </c>
      <c r="H160" s="7" t="s">
        <v>352</v>
      </c>
      <c r="I160" s="7" t="s">
        <v>352</v>
      </c>
      <c r="J160" s="7" t="s">
        <v>352</v>
      </c>
      <c r="K160" s="7" t="s">
        <v>509</v>
      </c>
      <c r="L160" s="7" t="s">
        <v>509</v>
      </c>
      <c r="M160" s="7" t="s">
        <v>509</v>
      </c>
      <c r="N160" s="7" t="s">
        <v>45</v>
      </c>
      <c r="O160" s="7" t="s">
        <v>509</v>
      </c>
      <c r="P160" s="7" t="s">
        <v>45</v>
      </c>
      <c r="Q160" s="7" t="s">
        <v>491</v>
      </c>
      <c r="R160" s="7" t="s">
        <v>45</v>
      </c>
      <c r="S160" s="18">
        <v>44992</v>
      </c>
      <c r="T160" s="18">
        <v>44992</v>
      </c>
      <c r="U160" s="7" t="s">
        <v>46</v>
      </c>
      <c r="V160" s="210">
        <f t="shared" si="9"/>
        <v>190963</v>
      </c>
      <c r="W160" s="19">
        <v>190963</v>
      </c>
      <c r="X160" s="24"/>
      <c r="Y160" s="19">
        <v>189500</v>
      </c>
      <c r="Z160" s="19">
        <v>189500</v>
      </c>
      <c r="AA160" s="24"/>
      <c r="AB160" s="7" t="s">
        <v>45</v>
      </c>
      <c r="AC160" s="7" t="s">
        <v>45</v>
      </c>
      <c r="AD160" s="7" t="s">
        <v>45</v>
      </c>
      <c r="AE160" s="7" t="s">
        <v>45</v>
      </c>
      <c r="AF160" s="7" t="s">
        <v>45</v>
      </c>
      <c r="AG160" s="7" t="s">
        <v>45</v>
      </c>
      <c r="AH160" s="6"/>
      <c r="AI160" s="7" t="s">
        <v>47</v>
      </c>
      <c r="AJ160" s="8"/>
      <c r="AK160" s="235">
        <f t="shared" si="10"/>
        <v>1463</v>
      </c>
      <c r="AL160" s="235">
        <f t="shared" si="10"/>
        <v>0</v>
      </c>
      <c r="AM160" s="235">
        <f t="shared" si="11"/>
        <v>1463</v>
      </c>
    </row>
    <row r="161" spans="1:39" ht="18.600000000000001" customHeight="1" thickBot="1" x14ac:dyDescent="0.3">
      <c r="A161" s="208" t="s">
        <v>538</v>
      </c>
      <c r="B161" s="6" t="s">
        <v>539</v>
      </c>
      <c r="C161" s="222" t="s">
        <v>303</v>
      </c>
      <c r="D161" s="6" t="s">
        <v>540</v>
      </c>
      <c r="E161" s="7" t="s">
        <v>57</v>
      </c>
      <c r="F161" s="7" t="s">
        <v>43</v>
      </c>
      <c r="G161" s="7" t="s">
        <v>85</v>
      </c>
      <c r="H161" s="7" t="s">
        <v>352</v>
      </c>
      <c r="I161" s="7" t="s">
        <v>352</v>
      </c>
      <c r="J161" s="7" t="s">
        <v>352</v>
      </c>
      <c r="K161" s="7" t="s">
        <v>509</v>
      </c>
      <c r="L161" s="7" t="s">
        <v>509</v>
      </c>
      <c r="M161" s="7" t="s">
        <v>509</v>
      </c>
      <c r="N161" s="7" t="s">
        <v>45</v>
      </c>
      <c r="O161" s="7" t="s">
        <v>509</v>
      </c>
      <c r="P161" s="7" t="s">
        <v>45</v>
      </c>
      <c r="Q161" s="7" t="s">
        <v>486</v>
      </c>
      <c r="R161" s="7" t="s">
        <v>45</v>
      </c>
      <c r="S161" s="18">
        <v>44992</v>
      </c>
      <c r="T161" s="18">
        <v>44992</v>
      </c>
      <c r="U161" s="7" t="s">
        <v>46</v>
      </c>
      <c r="V161" s="210">
        <f t="shared" si="9"/>
        <v>74250</v>
      </c>
      <c r="W161" s="19">
        <v>74250</v>
      </c>
      <c r="X161" s="24"/>
      <c r="Y161" s="19">
        <v>55000</v>
      </c>
      <c r="Z161" s="19">
        <v>55000</v>
      </c>
      <c r="AA161" s="24"/>
      <c r="AB161" s="7" t="s">
        <v>45</v>
      </c>
      <c r="AC161" s="7" t="s">
        <v>45</v>
      </c>
      <c r="AD161" s="7" t="s">
        <v>45</v>
      </c>
      <c r="AE161" s="7" t="s">
        <v>45</v>
      </c>
      <c r="AF161" s="7" t="s">
        <v>45</v>
      </c>
      <c r="AG161" s="7" t="s">
        <v>45</v>
      </c>
      <c r="AH161" s="6"/>
      <c r="AI161" s="7" t="s">
        <v>47</v>
      </c>
      <c r="AJ161" s="8"/>
      <c r="AK161" s="235">
        <f t="shared" si="10"/>
        <v>19250</v>
      </c>
      <c r="AL161" s="235">
        <f t="shared" si="10"/>
        <v>0</v>
      </c>
      <c r="AM161" s="235">
        <f t="shared" si="11"/>
        <v>19250</v>
      </c>
    </row>
    <row r="162" spans="1:39" ht="18.600000000000001" customHeight="1" thickBot="1" x14ac:dyDescent="0.3">
      <c r="A162" s="208" t="s">
        <v>541</v>
      </c>
      <c r="B162" s="6" t="s">
        <v>542</v>
      </c>
      <c r="C162" s="222" t="s">
        <v>350</v>
      </c>
      <c r="D162" s="6" t="s">
        <v>543</v>
      </c>
      <c r="E162" s="7" t="s">
        <v>179</v>
      </c>
      <c r="F162" s="7" t="s">
        <v>43</v>
      </c>
      <c r="G162" s="7" t="s">
        <v>51</v>
      </c>
      <c r="H162" s="7" t="s">
        <v>352</v>
      </c>
      <c r="I162" s="7" t="s">
        <v>352</v>
      </c>
      <c r="J162" s="7" t="s">
        <v>352</v>
      </c>
      <c r="K162" s="7" t="s">
        <v>509</v>
      </c>
      <c r="L162" s="7" t="s">
        <v>509</v>
      </c>
      <c r="M162" s="7" t="s">
        <v>509</v>
      </c>
      <c r="N162" s="7" t="s">
        <v>45</v>
      </c>
      <c r="O162" s="7" t="s">
        <v>509</v>
      </c>
      <c r="P162" s="7" t="s">
        <v>45</v>
      </c>
      <c r="Q162" s="7" t="s">
        <v>496</v>
      </c>
      <c r="R162" s="7" t="s">
        <v>45</v>
      </c>
      <c r="S162" s="7" t="s">
        <v>481</v>
      </c>
      <c r="T162" s="7" t="s">
        <v>481</v>
      </c>
      <c r="U162" s="7" t="s">
        <v>46</v>
      </c>
      <c r="V162" s="210">
        <f t="shared" si="9"/>
        <v>295</v>
      </c>
      <c r="W162" s="19">
        <v>295</v>
      </c>
      <c r="X162" s="24"/>
      <c r="Y162" s="19">
        <v>295</v>
      </c>
      <c r="Z162" s="19">
        <v>295</v>
      </c>
      <c r="AA162" s="24"/>
      <c r="AB162" s="7" t="s">
        <v>45</v>
      </c>
      <c r="AC162" s="7" t="s">
        <v>45</v>
      </c>
      <c r="AD162" s="7" t="s">
        <v>45</v>
      </c>
      <c r="AE162" s="7" t="s">
        <v>45</v>
      </c>
      <c r="AF162" s="7" t="s">
        <v>45</v>
      </c>
      <c r="AG162" s="7" t="s">
        <v>45</v>
      </c>
      <c r="AH162" s="6"/>
      <c r="AI162" s="7" t="s">
        <v>47</v>
      </c>
      <c r="AJ162" s="8"/>
      <c r="AK162" s="235">
        <f t="shared" si="10"/>
        <v>0</v>
      </c>
      <c r="AL162" s="235">
        <f t="shared" si="10"/>
        <v>0</v>
      </c>
      <c r="AM162" s="235">
        <f t="shared" si="11"/>
        <v>0</v>
      </c>
    </row>
    <row r="163" spans="1:39" ht="18.600000000000001" customHeight="1" thickBot="1" x14ac:dyDescent="0.3">
      <c r="A163" s="208" t="s">
        <v>544</v>
      </c>
      <c r="B163" s="6" t="s">
        <v>545</v>
      </c>
      <c r="C163" s="222" t="s">
        <v>350</v>
      </c>
      <c r="D163" s="6" t="s">
        <v>546</v>
      </c>
      <c r="E163" s="7" t="s">
        <v>179</v>
      </c>
      <c r="F163" s="7" t="s">
        <v>43</v>
      </c>
      <c r="G163" s="7" t="s">
        <v>51</v>
      </c>
      <c r="H163" s="7" t="s">
        <v>352</v>
      </c>
      <c r="I163" s="7" t="s">
        <v>352</v>
      </c>
      <c r="J163" s="7" t="s">
        <v>352</v>
      </c>
      <c r="K163" s="7" t="s">
        <v>509</v>
      </c>
      <c r="L163" s="7" t="s">
        <v>509</v>
      </c>
      <c r="M163" s="7" t="s">
        <v>509</v>
      </c>
      <c r="N163" s="7" t="s">
        <v>45</v>
      </c>
      <c r="O163" s="7" t="s">
        <v>509</v>
      </c>
      <c r="P163" s="7" t="s">
        <v>45</v>
      </c>
      <c r="Q163" s="7" t="s">
        <v>496</v>
      </c>
      <c r="R163" s="7" t="s">
        <v>45</v>
      </c>
      <c r="S163" s="18">
        <v>45146</v>
      </c>
      <c r="T163" s="18">
        <v>45146</v>
      </c>
      <c r="U163" s="7" t="s">
        <v>46</v>
      </c>
      <c r="V163" s="210">
        <f t="shared" si="9"/>
        <v>2010</v>
      </c>
      <c r="W163" s="19">
        <v>2010</v>
      </c>
      <c r="X163" s="24"/>
      <c r="Y163" s="19">
        <v>2010</v>
      </c>
      <c r="Z163" s="19">
        <v>2010</v>
      </c>
      <c r="AA163" s="24"/>
      <c r="AB163" s="7" t="s">
        <v>45</v>
      </c>
      <c r="AC163" s="7" t="s">
        <v>45</v>
      </c>
      <c r="AD163" s="7" t="s">
        <v>45</v>
      </c>
      <c r="AE163" s="7" t="s">
        <v>45</v>
      </c>
      <c r="AF163" s="7" t="s">
        <v>45</v>
      </c>
      <c r="AG163" s="7" t="s">
        <v>45</v>
      </c>
      <c r="AH163" s="6"/>
      <c r="AI163" s="7" t="s">
        <v>47</v>
      </c>
      <c r="AJ163" s="8"/>
      <c r="AK163" s="235">
        <f t="shared" si="10"/>
        <v>0</v>
      </c>
      <c r="AL163" s="235">
        <f t="shared" si="10"/>
        <v>0</v>
      </c>
      <c r="AM163" s="235">
        <f t="shared" si="11"/>
        <v>0</v>
      </c>
    </row>
    <row r="164" spans="1:39" ht="18.600000000000001" customHeight="1" thickBot="1" x14ac:dyDescent="0.3">
      <c r="A164" s="208" t="s">
        <v>547</v>
      </c>
      <c r="B164" s="6" t="s">
        <v>500</v>
      </c>
      <c r="C164" s="222" t="s">
        <v>350</v>
      </c>
      <c r="D164" s="6" t="s">
        <v>546</v>
      </c>
      <c r="E164" s="7" t="s">
        <v>179</v>
      </c>
      <c r="F164" s="7" t="s">
        <v>43</v>
      </c>
      <c r="G164" s="7" t="s">
        <v>51</v>
      </c>
      <c r="H164" s="7" t="s">
        <v>352</v>
      </c>
      <c r="I164" s="7" t="s">
        <v>352</v>
      </c>
      <c r="J164" s="7" t="s">
        <v>352</v>
      </c>
      <c r="K164" s="7" t="s">
        <v>509</v>
      </c>
      <c r="L164" s="7" t="s">
        <v>509</v>
      </c>
      <c r="M164" s="7" t="s">
        <v>509</v>
      </c>
      <c r="N164" s="7" t="s">
        <v>45</v>
      </c>
      <c r="O164" s="7" t="s">
        <v>509</v>
      </c>
      <c r="P164" s="7" t="s">
        <v>45</v>
      </c>
      <c r="Q164" s="7" t="s">
        <v>496</v>
      </c>
      <c r="R164" s="7" t="s">
        <v>45</v>
      </c>
      <c r="S164" s="18">
        <v>45114</v>
      </c>
      <c r="T164" s="18">
        <v>45114</v>
      </c>
      <c r="U164" s="7" t="s">
        <v>46</v>
      </c>
      <c r="V164" s="210">
        <f t="shared" si="9"/>
        <v>1357</v>
      </c>
      <c r="W164" s="19">
        <v>1357</v>
      </c>
      <c r="X164" s="24"/>
      <c r="Y164" s="19">
        <v>1235</v>
      </c>
      <c r="Z164" s="19">
        <v>1235</v>
      </c>
      <c r="AA164" s="24"/>
      <c r="AB164" s="7" t="s">
        <v>45</v>
      </c>
      <c r="AC164" s="7" t="s">
        <v>45</v>
      </c>
      <c r="AD164" s="7" t="s">
        <v>45</v>
      </c>
      <c r="AE164" s="7" t="s">
        <v>45</v>
      </c>
      <c r="AF164" s="7" t="s">
        <v>45</v>
      </c>
      <c r="AG164" s="7" t="s">
        <v>45</v>
      </c>
      <c r="AH164" s="6"/>
      <c r="AI164" s="7" t="s">
        <v>47</v>
      </c>
      <c r="AJ164" s="8"/>
      <c r="AK164" s="235">
        <f t="shared" si="10"/>
        <v>122</v>
      </c>
      <c r="AL164" s="235">
        <f t="shared" si="10"/>
        <v>0</v>
      </c>
      <c r="AM164" s="235">
        <f t="shared" si="11"/>
        <v>122</v>
      </c>
    </row>
    <row r="165" spans="1:39" ht="18.600000000000001" customHeight="1" thickBot="1" x14ac:dyDescent="0.3">
      <c r="A165" s="208" t="s">
        <v>548</v>
      </c>
      <c r="B165" s="6" t="s">
        <v>549</v>
      </c>
      <c r="C165" s="222" t="s">
        <v>170</v>
      </c>
      <c r="D165" s="6" t="s">
        <v>550</v>
      </c>
      <c r="E165" s="7" t="s">
        <v>141</v>
      </c>
      <c r="F165" s="7" t="s">
        <v>43</v>
      </c>
      <c r="G165" s="7" t="s">
        <v>51</v>
      </c>
      <c r="H165" s="7" t="s">
        <v>352</v>
      </c>
      <c r="I165" s="7" t="s">
        <v>445</v>
      </c>
      <c r="J165" s="7" t="s">
        <v>352</v>
      </c>
      <c r="K165" s="7" t="s">
        <v>509</v>
      </c>
      <c r="L165" s="7" t="s">
        <v>509</v>
      </c>
      <c r="M165" s="7" t="s">
        <v>509</v>
      </c>
      <c r="N165" s="7" t="s">
        <v>45</v>
      </c>
      <c r="O165" s="7" t="s">
        <v>509</v>
      </c>
      <c r="P165" s="7" t="s">
        <v>45</v>
      </c>
      <c r="Q165" s="7" t="s">
        <v>496</v>
      </c>
      <c r="R165" s="7" t="s">
        <v>45</v>
      </c>
      <c r="S165" s="7" t="s">
        <v>551</v>
      </c>
      <c r="T165" s="7" t="s">
        <v>551</v>
      </c>
      <c r="U165" s="7" t="s">
        <v>46</v>
      </c>
      <c r="V165" s="210">
        <f t="shared" si="9"/>
        <v>90000</v>
      </c>
      <c r="W165" s="19">
        <v>90000</v>
      </c>
      <c r="X165" s="24"/>
      <c r="Y165" s="19">
        <v>87000</v>
      </c>
      <c r="Z165" s="19">
        <v>87000</v>
      </c>
      <c r="AA165" s="24"/>
      <c r="AB165" s="7" t="s">
        <v>45</v>
      </c>
      <c r="AC165" s="7" t="s">
        <v>45</v>
      </c>
      <c r="AD165" s="7" t="s">
        <v>45</v>
      </c>
      <c r="AE165" s="7" t="s">
        <v>45</v>
      </c>
      <c r="AF165" s="7" t="s">
        <v>45</v>
      </c>
      <c r="AG165" s="7" t="s">
        <v>45</v>
      </c>
      <c r="AH165" s="6"/>
      <c r="AI165" s="7" t="s">
        <v>47</v>
      </c>
      <c r="AJ165" s="8"/>
      <c r="AK165" s="235">
        <f t="shared" si="10"/>
        <v>3000</v>
      </c>
      <c r="AL165" s="235">
        <f t="shared" si="10"/>
        <v>0</v>
      </c>
      <c r="AM165" s="235">
        <f t="shared" si="11"/>
        <v>3000</v>
      </c>
    </row>
    <row r="166" spans="1:39" ht="18.600000000000001" customHeight="1" thickBot="1" x14ac:dyDescent="0.3">
      <c r="A166" s="208" t="s">
        <v>552</v>
      </c>
      <c r="B166" s="6" t="s">
        <v>379</v>
      </c>
      <c r="C166" s="222" t="s">
        <v>303</v>
      </c>
      <c r="D166" s="6" t="s">
        <v>553</v>
      </c>
      <c r="E166" s="7" t="s">
        <v>57</v>
      </c>
      <c r="F166" s="7" t="s">
        <v>43</v>
      </c>
      <c r="G166" s="7" t="s">
        <v>51</v>
      </c>
      <c r="H166" s="7" t="s">
        <v>352</v>
      </c>
      <c r="I166" s="7" t="s">
        <v>352</v>
      </c>
      <c r="J166" s="7" t="s">
        <v>352</v>
      </c>
      <c r="K166" s="7" t="s">
        <v>491</v>
      </c>
      <c r="L166" s="7" t="s">
        <v>491</v>
      </c>
      <c r="M166" s="7" t="s">
        <v>491</v>
      </c>
      <c r="N166" s="7" t="s">
        <v>45</v>
      </c>
      <c r="O166" s="7" t="s">
        <v>491</v>
      </c>
      <c r="P166" s="7" t="s">
        <v>45</v>
      </c>
      <c r="Q166" s="7" t="s">
        <v>496</v>
      </c>
      <c r="R166" s="7" t="s">
        <v>45</v>
      </c>
      <c r="S166" s="18">
        <v>45023</v>
      </c>
      <c r="T166" s="18">
        <v>45023</v>
      </c>
      <c r="U166" s="7" t="s">
        <v>46</v>
      </c>
      <c r="V166" s="210">
        <f t="shared" si="9"/>
        <v>15774.75</v>
      </c>
      <c r="W166" s="19">
        <v>15774.75</v>
      </c>
      <c r="X166" s="24"/>
      <c r="Y166" s="19">
        <v>15774.75</v>
      </c>
      <c r="Z166" s="19">
        <v>15774.75</v>
      </c>
      <c r="AA166" s="24"/>
      <c r="AB166" s="7" t="s">
        <v>45</v>
      </c>
      <c r="AC166" s="7" t="s">
        <v>45</v>
      </c>
      <c r="AD166" s="7" t="s">
        <v>45</v>
      </c>
      <c r="AE166" s="7" t="s">
        <v>45</v>
      </c>
      <c r="AF166" s="7" t="s">
        <v>45</v>
      </c>
      <c r="AG166" s="7" t="s">
        <v>45</v>
      </c>
      <c r="AH166" s="6"/>
      <c r="AI166" s="7" t="s">
        <v>47</v>
      </c>
      <c r="AJ166" s="8"/>
      <c r="AK166" s="235">
        <f t="shared" si="10"/>
        <v>0</v>
      </c>
      <c r="AL166" s="235">
        <f t="shared" si="10"/>
        <v>0</v>
      </c>
      <c r="AM166" s="235">
        <f t="shared" si="11"/>
        <v>0</v>
      </c>
    </row>
    <row r="167" spans="1:39" ht="18.600000000000001" customHeight="1" thickBot="1" x14ac:dyDescent="0.3">
      <c r="A167" s="208" t="s">
        <v>554</v>
      </c>
      <c r="B167" s="6" t="s">
        <v>383</v>
      </c>
      <c r="C167" s="222" t="s">
        <v>303</v>
      </c>
      <c r="D167" s="6" t="s">
        <v>555</v>
      </c>
      <c r="E167" s="7" t="s">
        <v>57</v>
      </c>
      <c r="F167" s="7" t="s">
        <v>43</v>
      </c>
      <c r="G167" s="7" t="s">
        <v>51</v>
      </c>
      <c r="H167" s="7" t="s">
        <v>352</v>
      </c>
      <c r="I167" s="7" t="s">
        <v>352</v>
      </c>
      <c r="J167" s="7" t="s">
        <v>352</v>
      </c>
      <c r="K167" s="7" t="s">
        <v>486</v>
      </c>
      <c r="L167" s="7" t="s">
        <v>486</v>
      </c>
      <c r="M167" s="7" t="s">
        <v>486</v>
      </c>
      <c r="N167" s="7" t="s">
        <v>45</v>
      </c>
      <c r="O167" s="7" t="s">
        <v>486</v>
      </c>
      <c r="P167" s="7" t="s">
        <v>45</v>
      </c>
      <c r="Q167" s="18">
        <v>45114</v>
      </c>
      <c r="R167" s="7" t="s">
        <v>45</v>
      </c>
      <c r="S167" s="18">
        <v>45114</v>
      </c>
      <c r="T167" s="18">
        <v>45114</v>
      </c>
      <c r="U167" s="7" t="s">
        <v>46</v>
      </c>
      <c r="V167" s="210">
        <f t="shared" si="9"/>
        <v>26400</v>
      </c>
      <c r="W167" s="19">
        <v>26400</v>
      </c>
      <c r="X167" s="24"/>
      <c r="Y167" s="19">
        <v>16800</v>
      </c>
      <c r="Z167" s="19">
        <v>16800</v>
      </c>
      <c r="AA167" s="24"/>
      <c r="AB167" s="7" t="s">
        <v>45</v>
      </c>
      <c r="AC167" s="7" t="s">
        <v>45</v>
      </c>
      <c r="AD167" s="7" t="s">
        <v>45</v>
      </c>
      <c r="AE167" s="7" t="s">
        <v>45</v>
      </c>
      <c r="AF167" s="7" t="s">
        <v>45</v>
      </c>
      <c r="AG167" s="7" t="s">
        <v>45</v>
      </c>
      <c r="AH167" s="6"/>
      <c r="AI167" s="7" t="s">
        <v>47</v>
      </c>
      <c r="AJ167" s="8"/>
      <c r="AK167" s="235">
        <f t="shared" si="10"/>
        <v>9600</v>
      </c>
      <c r="AL167" s="235">
        <f t="shared" si="10"/>
        <v>0</v>
      </c>
      <c r="AM167" s="235">
        <f t="shared" si="11"/>
        <v>9600</v>
      </c>
    </row>
    <row r="168" spans="1:39" ht="18.600000000000001" customHeight="1" thickBot="1" x14ac:dyDescent="0.3">
      <c r="A168" s="208" t="s">
        <v>556</v>
      </c>
      <c r="B168" s="6" t="s">
        <v>392</v>
      </c>
      <c r="C168" s="222" t="s">
        <v>40</v>
      </c>
      <c r="D168" s="6" t="s">
        <v>557</v>
      </c>
      <c r="E168" s="7" t="s">
        <v>80</v>
      </c>
      <c r="F168" s="7" t="s">
        <v>43</v>
      </c>
      <c r="G168" s="7" t="s">
        <v>51</v>
      </c>
      <c r="H168" s="7" t="s">
        <v>352</v>
      </c>
      <c r="I168" s="7" t="s">
        <v>352</v>
      </c>
      <c r="J168" s="7" t="s">
        <v>352</v>
      </c>
      <c r="K168" s="7" t="s">
        <v>486</v>
      </c>
      <c r="L168" s="7" t="s">
        <v>486</v>
      </c>
      <c r="M168" s="7" t="s">
        <v>486</v>
      </c>
      <c r="N168" s="7" t="s">
        <v>45</v>
      </c>
      <c r="O168" s="7" t="s">
        <v>486</v>
      </c>
      <c r="P168" s="7" t="s">
        <v>45</v>
      </c>
      <c r="Q168" s="18">
        <v>45114</v>
      </c>
      <c r="R168" s="7" t="s">
        <v>45</v>
      </c>
      <c r="S168" s="7" t="s">
        <v>558</v>
      </c>
      <c r="T168" s="7" t="s">
        <v>558</v>
      </c>
      <c r="U168" s="7" t="s">
        <v>46</v>
      </c>
      <c r="V168" s="210">
        <f t="shared" si="9"/>
        <v>6400</v>
      </c>
      <c r="W168" s="19">
        <v>6400</v>
      </c>
      <c r="X168" s="24"/>
      <c r="Y168" s="19">
        <v>6180</v>
      </c>
      <c r="Z168" s="19">
        <v>6180</v>
      </c>
      <c r="AA168" s="24"/>
      <c r="AB168" s="7" t="s">
        <v>45</v>
      </c>
      <c r="AC168" s="7" t="s">
        <v>45</v>
      </c>
      <c r="AD168" s="7" t="s">
        <v>45</v>
      </c>
      <c r="AE168" s="7" t="s">
        <v>45</v>
      </c>
      <c r="AF168" s="7" t="s">
        <v>45</v>
      </c>
      <c r="AG168" s="7" t="s">
        <v>45</v>
      </c>
      <c r="AH168" s="6"/>
      <c r="AI168" s="7" t="s">
        <v>47</v>
      </c>
      <c r="AJ168" s="8"/>
      <c r="AK168" s="235">
        <f t="shared" si="10"/>
        <v>220</v>
      </c>
      <c r="AL168" s="235">
        <f t="shared" si="10"/>
        <v>0</v>
      </c>
      <c r="AM168" s="235">
        <f t="shared" si="11"/>
        <v>220</v>
      </c>
    </row>
    <row r="169" spans="1:39" ht="18.600000000000001" customHeight="1" thickBot="1" x14ac:dyDescent="0.3">
      <c r="A169" s="208" t="s">
        <v>559</v>
      </c>
      <c r="B169" s="6" t="s">
        <v>91</v>
      </c>
      <c r="C169" s="222" t="s">
        <v>530</v>
      </c>
      <c r="D169" s="6" t="s">
        <v>560</v>
      </c>
      <c r="E169" s="7" t="s">
        <v>356</v>
      </c>
      <c r="F169" s="7" t="s">
        <v>43</v>
      </c>
      <c r="G169" s="7" t="s">
        <v>85</v>
      </c>
      <c r="H169" s="7" t="s">
        <v>352</v>
      </c>
      <c r="I169" s="7" t="s">
        <v>352</v>
      </c>
      <c r="J169" s="7" t="s">
        <v>352</v>
      </c>
      <c r="K169" s="7" t="s">
        <v>467</v>
      </c>
      <c r="L169" s="7" t="s">
        <v>467</v>
      </c>
      <c r="M169" s="7" t="s">
        <v>467</v>
      </c>
      <c r="N169" s="7" t="s">
        <v>45</v>
      </c>
      <c r="O169" s="7" t="s">
        <v>467</v>
      </c>
      <c r="P169" s="7" t="s">
        <v>45</v>
      </c>
      <c r="Q169" s="18">
        <v>45023</v>
      </c>
      <c r="R169" s="7" t="s">
        <v>45</v>
      </c>
      <c r="S169" s="18">
        <v>45206</v>
      </c>
      <c r="T169" s="18">
        <v>45206</v>
      </c>
      <c r="U169" s="7" t="s">
        <v>46</v>
      </c>
      <c r="V169" s="210">
        <f t="shared" si="9"/>
        <v>800</v>
      </c>
      <c r="W169" s="19">
        <v>800</v>
      </c>
      <c r="X169" s="24"/>
      <c r="Y169" s="19">
        <v>540</v>
      </c>
      <c r="Z169" s="19">
        <v>540</v>
      </c>
      <c r="AA169" s="24"/>
      <c r="AB169" s="7" t="s">
        <v>45</v>
      </c>
      <c r="AC169" s="7" t="s">
        <v>45</v>
      </c>
      <c r="AD169" s="7" t="s">
        <v>45</v>
      </c>
      <c r="AE169" s="7" t="s">
        <v>45</v>
      </c>
      <c r="AF169" s="7" t="s">
        <v>45</v>
      </c>
      <c r="AG169" s="7" t="s">
        <v>45</v>
      </c>
      <c r="AH169" s="6"/>
      <c r="AI169" s="7" t="s">
        <v>47</v>
      </c>
      <c r="AJ169" s="8"/>
      <c r="AK169" s="235">
        <f t="shared" si="10"/>
        <v>260</v>
      </c>
      <c r="AL169" s="235">
        <f t="shared" si="10"/>
        <v>0</v>
      </c>
      <c r="AM169" s="235">
        <f t="shared" si="11"/>
        <v>260</v>
      </c>
    </row>
    <row r="170" spans="1:39" ht="18.600000000000001" customHeight="1" thickBot="1" x14ac:dyDescent="0.3">
      <c r="A170" s="208" t="s">
        <v>561</v>
      </c>
      <c r="B170" s="6" t="s">
        <v>84</v>
      </c>
      <c r="C170" s="222" t="s">
        <v>530</v>
      </c>
      <c r="D170" s="6" t="s">
        <v>560</v>
      </c>
      <c r="E170" s="7" t="s">
        <v>356</v>
      </c>
      <c r="F170" s="7" t="s">
        <v>43</v>
      </c>
      <c r="G170" s="7" t="s">
        <v>85</v>
      </c>
      <c r="H170" s="7" t="s">
        <v>352</v>
      </c>
      <c r="I170" s="7" t="s">
        <v>352</v>
      </c>
      <c r="J170" s="7" t="s">
        <v>352</v>
      </c>
      <c r="K170" s="7" t="s">
        <v>467</v>
      </c>
      <c r="L170" s="7" t="s">
        <v>467</v>
      </c>
      <c r="M170" s="7" t="s">
        <v>467</v>
      </c>
      <c r="N170" s="7" t="s">
        <v>45</v>
      </c>
      <c r="O170" s="7" t="s">
        <v>467</v>
      </c>
      <c r="P170" s="7" t="s">
        <v>45</v>
      </c>
      <c r="Q170" s="18">
        <v>45053</v>
      </c>
      <c r="R170" s="7" t="s">
        <v>45</v>
      </c>
      <c r="S170" s="18">
        <v>45114</v>
      </c>
      <c r="T170" s="18">
        <v>45114</v>
      </c>
      <c r="U170" s="7" t="s">
        <v>46</v>
      </c>
      <c r="V170" s="210">
        <f t="shared" si="9"/>
        <v>10400</v>
      </c>
      <c r="W170" s="19">
        <v>10400</v>
      </c>
      <c r="X170" s="24"/>
      <c r="Y170" s="19">
        <v>5760</v>
      </c>
      <c r="Z170" s="19">
        <v>5760</v>
      </c>
      <c r="AA170" s="24"/>
      <c r="AB170" s="7" t="s">
        <v>45</v>
      </c>
      <c r="AC170" s="7" t="s">
        <v>45</v>
      </c>
      <c r="AD170" s="7" t="s">
        <v>45</v>
      </c>
      <c r="AE170" s="7" t="s">
        <v>45</v>
      </c>
      <c r="AF170" s="7" t="s">
        <v>45</v>
      </c>
      <c r="AG170" s="7" t="s">
        <v>45</v>
      </c>
      <c r="AH170" s="6"/>
      <c r="AI170" s="7" t="s">
        <v>47</v>
      </c>
      <c r="AJ170" s="8"/>
      <c r="AK170" s="235">
        <f t="shared" si="10"/>
        <v>4640</v>
      </c>
      <c r="AL170" s="235">
        <f t="shared" si="10"/>
        <v>0</v>
      </c>
      <c r="AM170" s="235">
        <f t="shared" si="11"/>
        <v>4640</v>
      </c>
    </row>
    <row r="171" spans="1:39" ht="18.600000000000001" customHeight="1" thickBot="1" x14ac:dyDescent="0.3">
      <c r="A171" s="208" t="s">
        <v>562</v>
      </c>
      <c r="B171" s="6" t="s">
        <v>94</v>
      </c>
      <c r="C171" s="222" t="s">
        <v>530</v>
      </c>
      <c r="D171" s="6" t="s">
        <v>560</v>
      </c>
      <c r="E171" s="7" t="s">
        <v>356</v>
      </c>
      <c r="F171" s="7" t="s">
        <v>43</v>
      </c>
      <c r="G171" s="7" t="s">
        <v>85</v>
      </c>
      <c r="H171" s="7" t="s">
        <v>352</v>
      </c>
      <c r="I171" s="7" t="s">
        <v>352</v>
      </c>
      <c r="J171" s="7" t="s">
        <v>352</v>
      </c>
      <c r="K171" s="7" t="s">
        <v>467</v>
      </c>
      <c r="L171" s="7" t="s">
        <v>467</v>
      </c>
      <c r="M171" s="7" t="s">
        <v>467</v>
      </c>
      <c r="N171" s="7" t="s">
        <v>45</v>
      </c>
      <c r="O171" s="7" t="s">
        <v>467</v>
      </c>
      <c r="P171" s="7" t="s">
        <v>45</v>
      </c>
      <c r="Q171" s="18">
        <v>45023</v>
      </c>
      <c r="R171" s="7" t="s">
        <v>45</v>
      </c>
      <c r="S171" s="18">
        <v>45206</v>
      </c>
      <c r="T171" s="18">
        <v>45206</v>
      </c>
      <c r="U171" s="7" t="s">
        <v>46</v>
      </c>
      <c r="V171" s="210">
        <f t="shared" si="9"/>
        <v>180</v>
      </c>
      <c r="W171" s="19">
        <v>180</v>
      </c>
      <c r="X171" s="24"/>
      <c r="Y171" s="19">
        <v>177</v>
      </c>
      <c r="Z171" s="19">
        <v>177</v>
      </c>
      <c r="AA171" s="24"/>
      <c r="AB171" s="7" t="s">
        <v>45</v>
      </c>
      <c r="AC171" s="7" t="s">
        <v>45</v>
      </c>
      <c r="AD171" s="7" t="s">
        <v>45</v>
      </c>
      <c r="AE171" s="7" t="s">
        <v>45</v>
      </c>
      <c r="AF171" s="7" t="s">
        <v>45</v>
      </c>
      <c r="AG171" s="7" t="s">
        <v>45</v>
      </c>
      <c r="AH171" s="6"/>
      <c r="AI171" s="7" t="s">
        <v>47</v>
      </c>
      <c r="AJ171" s="8"/>
      <c r="AK171" s="235">
        <f t="shared" si="10"/>
        <v>3</v>
      </c>
      <c r="AL171" s="235">
        <f t="shared" si="10"/>
        <v>0</v>
      </c>
      <c r="AM171" s="235">
        <f t="shared" si="11"/>
        <v>3</v>
      </c>
    </row>
    <row r="172" spans="1:39" ht="18.600000000000001" customHeight="1" thickBot="1" x14ac:dyDescent="0.3">
      <c r="A172" s="208" t="s">
        <v>563</v>
      </c>
      <c r="B172" s="6" t="s">
        <v>139</v>
      </c>
      <c r="C172" s="222" t="s">
        <v>530</v>
      </c>
      <c r="D172" s="6" t="s">
        <v>560</v>
      </c>
      <c r="E172" s="7" t="s">
        <v>356</v>
      </c>
      <c r="F172" s="7" t="s">
        <v>43</v>
      </c>
      <c r="G172" s="7" t="s">
        <v>85</v>
      </c>
      <c r="H172" s="7" t="s">
        <v>352</v>
      </c>
      <c r="I172" s="7" t="s">
        <v>352</v>
      </c>
      <c r="J172" s="7" t="s">
        <v>352</v>
      </c>
      <c r="K172" s="7" t="s">
        <v>467</v>
      </c>
      <c r="L172" s="7" t="s">
        <v>467</v>
      </c>
      <c r="M172" s="7" t="s">
        <v>467</v>
      </c>
      <c r="N172" s="7" t="s">
        <v>45</v>
      </c>
      <c r="O172" s="7" t="s">
        <v>467</v>
      </c>
      <c r="P172" s="7" t="s">
        <v>45</v>
      </c>
      <c r="Q172" s="18">
        <v>45023</v>
      </c>
      <c r="R172" s="7" t="s">
        <v>45</v>
      </c>
      <c r="S172" s="18">
        <v>45053</v>
      </c>
      <c r="T172" s="18">
        <v>45053</v>
      </c>
      <c r="U172" s="7" t="s">
        <v>46</v>
      </c>
      <c r="V172" s="210">
        <f t="shared" si="9"/>
        <v>16000</v>
      </c>
      <c r="W172" s="19">
        <v>16000</v>
      </c>
      <c r="X172" s="24"/>
      <c r="Y172" s="19">
        <v>13750</v>
      </c>
      <c r="Z172" s="19">
        <v>13750</v>
      </c>
      <c r="AA172" s="24"/>
      <c r="AB172" s="7" t="s">
        <v>45</v>
      </c>
      <c r="AC172" s="7" t="s">
        <v>45</v>
      </c>
      <c r="AD172" s="7" t="s">
        <v>45</v>
      </c>
      <c r="AE172" s="7" t="s">
        <v>45</v>
      </c>
      <c r="AF172" s="7" t="s">
        <v>45</v>
      </c>
      <c r="AG172" s="7" t="s">
        <v>45</v>
      </c>
      <c r="AH172" s="6"/>
      <c r="AI172" s="7" t="s">
        <v>47</v>
      </c>
      <c r="AJ172" s="8"/>
      <c r="AK172" s="235">
        <f t="shared" si="10"/>
        <v>2250</v>
      </c>
      <c r="AL172" s="235">
        <f t="shared" si="10"/>
        <v>0</v>
      </c>
      <c r="AM172" s="235">
        <f t="shared" si="11"/>
        <v>2250</v>
      </c>
    </row>
    <row r="173" spans="1:39" ht="18.600000000000001" customHeight="1" thickBot="1" x14ac:dyDescent="0.3">
      <c r="A173" s="208" t="s">
        <v>564</v>
      </c>
      <c r="B173" s="6" t="s">
        <v>565</v>
      </c>
      <c r="C173" s="222" t="s">
        <v>303</v>
      </c>
      <c r="D173" s="6" t="s">
        <v>566</v>
      </c>
      <c r="E173" s="7" t="s">
        <v>42</v>
      </c>
      <c r="F173" s="7" t="s">
        <v>43</v>
      </c>
      <c r="G173" s="7" t="s">
        <v>85</v>
      </c>
      <c r="H173" s="7" t="s">
        <v>352</v>
      </c>
      <c r="I173" s="7" t="s">
        <v>352</v>
      </c>
      <c r="J173" s="7" t="s">
        <v>352</v>
      </c>
      <c r="K173" s="7" t="s">
        <v>467</v>
      </c>
      <c r="L173" s="7" t="s">
        <v>467</v>
      </c>
      <c r="M173" s="7" t="s">
        <v>467</v>
      </c>
      <c r="N173" s="7" t="s">
        <v>45</v>
      </c>
      <c r="O173" s="7" t="s">
        <v>467</v>
      </c>
      <c r="P173" s="7" t="s">
        <v>45</v>
      </c>
      <c r="Q173" s="18">
        <v>45023</v>
      </c>
      <c r="R173" s="7" t="s">
        <v>45</v>
      </c>
      <c r="S173" s="7" t="s">
        <v>567</v>
      </c>
      <c r="T173" s="7" t="s">
        <v>567</v>
      </c>
      <c r="U173" s="7" t="s">
        <v>46</v>
      </c>
      <c r="V173" s="210">
        <f t="shared" si="9"/>
        <v>10000</v>
      </c>
      <c r="W173" s="19">
        <v>10000</v>
      </c>
      <c r="X173" s="24"/>
      <c r="Y173" s="19">
        <v>6500</v>
      </c>
      <c r="Z173" s="19">
        <v>6500</v>
      </c>
      <c r="AA173" s="24"/>
      <c r="AB173" s="7" t="s">
        <v>45</v>
      </c>
      <c r="AC173" s="7" t="s">
        <v>45</v>
      </c>
      <c r="AD173" s="7" t="s">
        <v>45</v>
      </c>
      <c r="AE173" s="7" t="s">
        <v>45</v>
      </c>
      <c r="AF173" s="7" t="s">
        <v>45</v>
      </c>
      <c r="AG173" s="7" t="s">
        <v>45</v>
      </c>
      <c r="AH173" s="6"/>
      <c r="AI173" s="7" t="s">
        <v>47</v>
      </c>
      <c r="AJ173" s="8"/>
      <c r="AK173" s="235">
        <f t="shared" si="10"/>
        <v>3500</v>
      </c>
      <c r="AL173" s="235">
        <f t="shared" si="10"/>
        <v>0</v>
      </c>
      <c r="AM173" s="235">
        <f t="shared" si="11"/>
        <v>3500</v>
      </c>
    </row>
    <row r="174" spans="1:39" ht="18.600000000000001" customHeight="1" thickBot="1" x14ac:dyDescent="0.3">
      <c r="A174" s="208" t="s">
        <v>568</v>
      </c>
      <c r="B174" s="6" t="s">
        <v>94</v>
      </c>
      <c r="C174" s="222" t="s">
        <v>303</v>
      </c>
      <c r="D174" s="6" t="s">
        <v>569</v>
      </c>
      <c r="E174" s="7" t="s">
        <v>42</v>
      </c>
      <c r="F174" s="7" t="s">
        <v>43</v>
      </c>
      <c r="G174" s="7" t="s">
        <v>85</v>
      </c>
      <c r="H174" s="7" t="s">
        <v>352</v>
      </c>
      <c r="I174" s="7" t="s">
        <v>352</v>
      </c>
      <c r="J174" s="7" t="s">
        <v>352</v>
      </c>
      <c r="K174" s="7" t="s">
        <v>467</v>
      </c>
      <c r="L174" s="7" t="s">
        <v>467</v>
      </c>
      <c r="M174" s="7" t="s">
        <v>467</v>
      </c>
      <c r="N174" s="7" t="s">
        <v>45</v>
      </c>
      <c r="O174" s="7" t="s">
        <v>467</v>
      </c>
      <c r="P174" s="7" t="s">
        <v>45</v>
      </c>
      <c r="Q174" s="18">
        <v>45023</v>
      </c>
      <c r="R174" s="7" t="s">
        <v>45</v>
      </c>
      <c r="S174" s="18">
        <v>45084</v>
      </c>
      <c r="T174" s="18">
        <v>45084</v>
      </c>
      <c r="U174" s="7" t="s">
        <v>46</v>
      </c>
      <c r="V174" s="210">
        <f t="shared" si="9"/>
        <v>10000</v>
      </c>
      <c r="W174" s="19">
        <v>10000</v>
      </c>
      <c r="X174" s="24"/>
      <c r="Y174" s="19">
        <v>8940</v>
      </c>
      <c r="Z174" s="19">
        <v>8940</v>
      </c>
      <c r="AA174" s="24"/>
      <c r="AB174" s="7" t="s">
        <v>45</v>
      </c>
      <c r="AC174" s="7" t="s">
        <v>45</v>
      </c>
      <c r="AD174" s="7" t="s">
        <v>45</v>
      </c>
      <c r="AE174" s="7" t="s">
        <v>45</v>
      </c>
      <c r="AF174" s="7" t="s">
        <v>45</v>
      </c>
      <c r="AG174" s="7" t="s">
        <v>45</v>
      </c>
      <c r="AH174" s="6"/>
      <c r="AI174" s="7" t="s">
        <v>47</v>
      </c>
      <c r="AJ174" s="8"/>
      <c r="AK174" s="235">
        <f t="shared" si="10"/>
        <v>1060</v>
      </c>
      <c r="AL174" s="235">
        <f t="shared" si="10"/>
        <v>0</v>
      </c>
      <c r="AM174" s="235">
        <f t="shared" si="11"/>
        <v>1060</v>
      </c>
    </row>
    <row r="175" spans="1:39" ht="18.600000000000001" customHeight="1" thickBot="1" x14ac:dyDescent="0.3">
      <c r="A175" s="208" t="s">
        <v>570</v>
      </c>
      <c r="B175" s="6" t="s">
        <v>571</v>
      </c>
      <c r="C175" s="237" t="s">
        <v>184</v>
      </c>
      <c r="D175" s="6" t="s">
        <v>572</v>
      </c>
      <c r="E175" s="7" t="s">
        <v>179</v>
      </c>
      <c r="F175" s="7" t="s">
        <v>43</v>
      </c>
      <c r="G175" s="7" t="s">
        <v>51</v>
      </c>
      <c r="H175" s="7" t="s">
        <v>352</v>
      </c>
      <c r="I175" s="7" t="s">
        <v>352</v>
      </c>
      <c r="J175" s="7" t="s">
        <v>352</v>
      </c>
      <c r="K175" s="7" t="s">
        <v>467</v>
      </c>
      <c r="L175" s="7" t="s">
        <v>467</v>
      </c>
      <c r="M175" s="7" t="s">
        <v>467</v>
      </c>
      <c r="N175" s="7" t="s">
        <v>45</v>
      </c>
      <c r="O175" s="7" t="s">
        <v>467</v>
      </c>
      <c r="P175" s="7" t="s">
        <v>45</v>
      </c>
      <c r="Q175" s="18">
        <v>45114</v>
      </c>
      <c r="R175" s="7" t="s">
        <v>45</v>
      </c>
      <c r="S175" s="18">
        <v>45237</v>
      </c>
      <c r="T175" s="18">
        <v>45237</v>
      </c>
      <c r="U175" s="7" t="s">
        <v>46</v>
      </c>
      <c r="V175" s="210">
        <f t="shared" si="9"/>
        <v>5300</v>
      </c>
      <c r="W175" s="19">
        <v>5300</v>
      </c>
      <c r="X175" s="24"/>
      <c r="Y175" s="19">
        <v>5300</v>
      </c>
      <c r="Z175" s="19">
        <v>5300</v>
      </c>
      <c r="AA175" s="24"/>
      <c r="AB175" s="7" t="s">
        <v>45</v>
      </c>
      <c r="AC175" s="7" t="s">
        <v>45</v>
      </c>
      <c r="AD175" s="7" t="s">
        <v>45</v>
      </c>
      <c r="AE175" s="7" t="s">
        <v>45</v>
      </c>
      <c r="AF175" s="7" t="s">
        <v>45</v>
      </c>
      <c r="AG175" s="7" t="s">
        <v>45</v>
      </c>
      <c r="AH175" s="6"/>
      <c r="AI175" s="7" t="s">
        <v>47</v>
      </c>
      <c r="AJ175" s="8"/>
      <c r="AK175" s="235">
        <f t="shared" si="10"/>
        <v>0</v>
      </c>
      <c r="AL175" s="235">
        <f t="shared" si="10"/>
        <v>0</v>
      </c>
      <c r="AM175" s="235">
        <f t="shared" si="11"/>
        <v>0</v>
      </c>
    </row>
    <row r="176" spans="1:39" ht="18.600000000000001" customHeight="1" thickBot="1" x14ac:dyDescent="0.3">
      <c r="A176" s="208" t="s">
        <v>573</v>
      </c>
      <c r="B176" s="6" t="s">
        <v>574</v>
      </c>
      <c r="C176" s="222" t="s">
        <v>303</v>
      </c>
      <c r="D176" s="6" t="s">
        <v>575</v>
      </c>
      <c r="E176" s="7" t="s">
        <v>57</v>
      </c>
      <c r="F176" s="7" t="s">
        <v>43</v>
      </c>
      <c r="G176" s="7" t="s">
        <v>51</v>
      </c>
      <c r="H176" s="7" t="s">
        <v>352</v>
      </c>
      <c r="I176" s="7" t="s">
        <v>352</v>
      </c>
      <c r="J176" s="7" t="s">
        <v>352</v>
      </c>
      <c r="K176" s="18">
        <v>45175</v>
      </c>
      <c r="L176" s="18">
        <v>45175</v>
      </c>
      <c r="M176" s="18">
        <v>45175</v>
      </c>
      <c r="N176" s="7" t="s">
        <v>45</v>
      </c>
      <c r="O176" s="7" t="s">
        <v>467</v>
      </c>
      <c r="P176" s="7" t="s">
        <v>45</v>
      </c>
      <c r="Q176" s="18">
        <v>45023</v>
      </c>
      <c r="R176" s="7" t="s">
        <v>45</v>
      </c>
      <c r="S176" s="18">
        <v>45053</v>
      </c>
      <c r="T176" s="18">
        <v>45053</v>
      </c>
      <c r="U176" s="7" t="s">
        <v>46</v>
      </c>
      <c r="V176" s="210">
        <f t="shared" si="9"/>
        <v>14410</v>
      </c>
      <c r="W176" s="19">
        <v>14410</v>
      </c>
      <c r="X176" s="24"/>
      <c r="Y176" s="19">
        <v>13300</v>
      </c>
      <c r="Z176" s="19">
        <v>13300</v>
      </c>
      <c r="AA176" s="24"/>
      <c r="AB176" s="7" t="s">
        <v>45</v>
      </c>
      <c r="AC176" s="7" t="s">
        <v>45</v>
      </c>
      <c r="AD176" s="7" t="s">
        <v>45</v>
      </c>
      <c r="AE176" s="7" t="s">
        <v>45</v>
      </c>
      <c r="AF176" s="7" t="s">
        <v>45</v>
      </c>
      <c r="AG176" s="7" t="s">
        <v>45</v>
      </c>
      <c r="AH176" s="6"/>
      <c r="AI176" s="7" t="s">
        <v>47</v>
      </c>
      <c r="AJ176" s="8"/>
      <c r="AK176" s="235">
        <f t="shared" si="10"/>
        <v>1110</v>
      </c>
      <c r="AL176" s="235">
        <f t="shared" si="10"/>
        <v>0</v>
      </c>
      <c r="AM176" s="235">
        <f t="shared" si="11"/>
        <v>1110</v>
      </c>
    </row>
    <row r="177" spans="1:39" ht="18.600000000000001" customHeight="1" thickBot="1" x14ac:dyDescent="0.3">
      <c r="A177" s="203"/>
      <c r="B177" s="6" t="s">
        <v>317</v>
      </c>
      <c r="C177" s="222" t="s">
        <v>576</v>
      </c>
      <c r="D177" s="7" t="s">
        <v>577</v>
      </c>
      <c r="E177" s="7" t="s">
        <v>80</v>
      </c>
      <c r="F177" s="7" t="s">
        <v>43</v>
      </c>
      <c r="G177" s="7" t="s">
        <v>578</v>
      </c>
      <c r="H177" s="7" t="s">
        <v>250</v>
      </c>
      <c r="I177" s="7" t="s">
        <v>261</v>
      </c>
      <c r="J177" s="7" t="s">
        <v>199</v>
      </c>
      <c r="K177" s="18">
        <v>44989</v>
      </c>
      <c r="L177" s="18">
        <v>44989</v>
      </c>
      <c r="M177" s="18">
        <v>45020</v>
      </c>
      <c r="N177" s="7" t="s">
        <v>579</v>
      </c>
      <c r="O177" s="18">
        <v>44990</v>
      </c>
      <c r="P177" s="7" t="s">
        <v>486</v>
      </c>
      <c r="Q177" s="7" t="s">
        <v>580</v>
      </c>
      <c r="R177" s="7" t="s">
        <v>580</v>
      </c>
      <c r="S177" s="6"/>
      <c r="T177" s="6"/>
      <c r="U177" s="6"/>
      <c r="V177" s="210">
        <f t="shared" si="9"/>
        <v>2835337</v>
      </c>
      <c r="W177" s="19">
        <v>2835337</v>
      </c>
      <c r="X177" s="24"/>
      <c r="Y177" s="19">
        <v>2835336.6</v>
      </c>
      <c r="Z177" s="19">
        <v>2835336.6</v>
      </c>
      <c r="AA177" s="24"/>
      <c r="AB177" s="7" t="s">
        <v>581</v>
      </c>
      <c r="AC177" s="7" t="s">
        <v>261</v>
      </c>
      <c r="AD177" s="7" t="s">
        <v>261</v>
      </c>
      <c r="AE177" s="7" t="s">
        <v>261</v>
      </c>
      <c r="AF177" s="7" t="s">
        <v>261</v>
      </c>
      <c r="AG177" s="7" t="s">
        <v>582</v>
      </c>
      <c r="AH177" s="6"/>
      <c r="AI177" s="7" t="s">
        <v>47</v>
      </c>
      <c r="AJ177" s="8"/>
      <c r="AK177" s="235">
        <f t="shared" si="10"/>
        <v>0.39999999990686774</v>
      </c>
      <c r="AL177" s="235">
        <f t="shared" si="10"/>
        <v>0</v>
      </c>
      <c r="AM177" s="235">
        <f t="shared" si="11"/>
        <v>0.39999999990686774</v>
      </c>
    </row>
    <row r="178" spans="1:39" ht="18.600000000000001" customHeight="1" thickBot="1" x14ac:dyDescent="0.3">
      <c r="A178" s="196"/>
      <c r="B178" s="197"/>
      <c r="C178" s="296">
        <v>45108</v>
      </c>
      <c r="D178" s="297"/>
      <c r="E178" s="197"/>
      <c r="F178" s="197"/>
      <c r="G178" s="197"/>
      <c r="H178" s="197"/>
      <c r="I178" s="197"/>
      <c r="J178" s="197"/>
      <c r="K178" s="197"/>
      <c r="L178" s="197"/>
      <c r="M178" s="197"/>
      <c r="N178" s="197"/>
      <c r="O178" s="197"/>
      <c r="P178" s="197"/>
      <c r="Q178" s="197"/>
      <c r="R178" s="197"/>
      <c r="S178" s="197"/>
      <c r="T178" s="197"/>
      <c r="U178" s="197"/>
      <c r="V178" s="12">
        <v>0</v>
      </c>
      <c r="W178" s="198"/>
      <c r="X178" s="198"/>
      <c r="Y178" s="198"/>
      <c r="Z178" s="198"/>
      <c r="AA178" s="198"/>
      <c r="AB178" s="197"/>
      <c r="AC178" s="197"/>
      <c r="AD178" s="197"/>
      <c r="AE178" s="197"/>
      <c r="AF178" s="197"/>
      <c r="AG178" s="197"/>
      <c r="AH178" s="197"/>
      <c r="AI178" s="197"/>
      <c r="AJ178" s="199"/>
      <c r="AK178" s="235">
        <f t="shared" si="10"/>
        <v>0</v>
      </c>
      <c r="AL178" s="235">
        <f t="shared" si="10"/>
        <v>0</v>
      </c>
      <c r="AM178" s="235">
        <f t="shared" si="11"/>
        <v>0</v>
      </c>
    </row>
    <row r="179" spans="1:39" ht="18.600000000000001" customHeight="1" thickBot="1" x14ac:dyDescent="0.3">
      <c r="A179" s="16" t="s">
        <v>583</v>
      </c>
      <c r="B179" s="11" t="s">
        <v>584</v>
      </c>
      <c r="C179" s="236" t="s">
        <v>158</v>
      </c>
      <c r="D179" s="11" t="s">
        <v>585</v>
      </c>
      <c r="E179" s="13" t="s">
        <v>57</v>
      </c>
      <c r="F179" s="13" t="s">
        <v>43</v>
      </c>
      <c r="G179" s="13" t="s">
        <v>51</v>
      </c>
      <c r="H179" s="13" t="s">
        <v>352</v>
      </c>
      <c r="I179" s="13" t="s">
        <v>352</v>
      </c>
      <c r="J179" s="13" t="s">
        <v>352</v>
      </c>
      <c r="K179" s="17">
        <v>45084</v>
      </c>
      <c r="L179" s="17">
        <v>45084</v>
      </c>
      <c r="M179" s="17">
        <v>45084</v>
      </c>
      <c r="N179" s="13" t="s">
        <v>45</v>
      </c>
      <c r="O179" s="17">
        <v>45084</v>
      </c>
      <c r="P179" s="13" t="s">
        <v>45</v>
      </c>
      <c r="Q179" s="18">
        <v>45084</v>
      </c>
      <c r="R179" s="13" t="s">
        <v>45</v>
      </c>
      <c r="S179" s="17">
        <v>45114</v>
      </c>
      <c r="T179" s="17">
        <v>45114</v>
      </c>
      <c r="U179" s="7" t="s">
        <v>46</v>
      </c>
      <c r="V179" s="210">
        <f t="shared" ref="V179:V205" si="12">SUM(W179+X179)</f>
        <v>6272</v>
      </c>
      <c r="W179" s="20">
        <v>6272</v>
      </c>
      <c r="X179" s="200"/>
      <c r="Y179" s="20">
        <v>6272</v>
      </c>
      <c r="Z179" s="20">
        <v>6272</v>
      </c>
      <c r="AA179" s="200"/>
      <c r="AB179" s="7" t="s">
        <v>45</v>
      </c>
      <c r="AC179" s="7" t="s">
        <v>45</v>
      </c>
      <c r="AD179" s="7" t="s">
        <v>45</v>
      </c>
      <c r="AE179" s="7" t="s">
        <v>45</v>
      </c>
      <c r="AF179" s="7" t="s">
        <v>45</v>
      </c>
      <c r="AG179" s="7" t="s">
        <v>45</v>
      </c>
      <c r="AH179" s="6"/>
      <c r="AI179" s="7" t="s">
        <v>47</v>
      </c>
      <c r="AJ179" s="8"/>
      <c r="AK179" s="235">
        <f t="shared" si="10"/>
        <v>0</v>
      </c>
      <c r="AL179" s="235">
        <f t="shared" si="10"/>
        <v>0</v>
      </c>
      <c r="AM179" s="235">
        <f t="shared" si="11"/>
        <v>0</v>
      </c>
    </row>
    <row r="180" spans="1:39" ht="18.600000000000001" customHeight="1" thickBot="1" x14ac:dyDescent="0.3">
      <c r="A180" s="16" t="s">
        <v>586</v>
      </c>
      <c r="B180" s="6" t="s">
        <v>98</v>
      </c>
      <c r="C180" s="222" t="s">
        <v>158</v>
      </c>
      <c r="D180" s="6" t="s">
        <v>587</v>
      </c>
      <c r="E180" s="7" t="s">
        <v>57</v>
      </c>
      <c r="F180" s="7" t="s">
        <v>43</v>
      </c>
      <c r="G180" s="7" t="s">
        <v>51</v>
      </c>
      <c r="H180" s="7" t="s">
        <v>352</v>
      </c>
      <c r="I180" s="7" t="s">
        <v>352</v>
      </c>
      <c r="J180" s="7" t="s">
        <v>352</v>
      </c>
      <c r="K180" s="18">
        <v>45084</v>
      </c>
      <c r="L180" s="18">
        <v>45084</v>
      </c>
      <c r="M180" s="18">
        <v>45084</v>
      </c>
      <c r="N180" s="7" t="s">
        <v>45</v>
      </c>
      <c r="O180" s="18">
        <v>45084</v>
      </c>
      <c r="P180" s="7" t="s">
        <v>45</v>
      </c>
      <c r="Q180" s="18">
        <v>45114</v>
      </c>
      <c r="R180" s="7" t="s">
        <v>45</v>
      </c>
      <c r="S180" s="18">
        <v>45114</v>
      </c>
      <c r="T180" s="18">
        <v>45114</v>
      </c>
      <c r="U180" s="7" t="s">
        <v>46</v>
      </c>
      <c r="V180" s="210">
        <f t="shared" si="12"/>
        <v>1120</v>
      </c>
      <c r="W180" s="19">
        <v>1120</v>
      </c>
      <c r="X180" s="24"/>
      <c r="Y180" s="19">
        <v>980</v>
      </c>
      <c r="Z180" s="19">
        <v>980</v>
      </c>
      <c r="AA180" s="24"/>
      <c r="AB180" s="7" t="s">
        <v>45</v>
      </c>
      <c r="AC180" s="7" t="s">
        <v>45</v>
      </c>
      <c r="AD180" s="7" t="s">
        <v>45</v>
      </c>
      <c r="AE180" s="7" t="s">
        <v>45</v>
      </c>
      <c r="AF180" s="7" t="s">
        <v>45</v>
      </c>
      <c r="AG180" s="7" t="s">
        <v>45</v>
      </c>
      <c r="AH180" s="6"/>
      <c r="AI180" s="7" t="s">
        <v>47</v>
      </c>
      <c r="AJ180" s="8"/>
      <c r="AK180" s="235">
        <f t="shared" si="10"/>
        <v>140</v>
      </c>
      <c r="AL180" s="235">
        <f t="shared" si="10"/>
        <v>0</v>
      </c>
      <c r="AM180" s="235">
        <f t="shared" si="11"/>
        <v>140</v>
      </c>
    </row>
    <row r="181" spans="1:39" ht="18.600000000000001" customHeight="1" thickBot="1" x14ac:dyDescent="0.3">
      <c r="A181" s="16" t="s">
        <v>588</v>
      </c>
      <c r="B181" s="6" t="s">
        <v>143</v>
      </c>
      <c r="C181" s="222" t="s">
        <v>74</v>
      </c>
      <c r="D181" s="6" t="s">
        <v>589</v>
      </c>
      <c r="E181" s="7" t="s">
        <v>68</v>
      </c>
      <c r="F181" s="7" t="s">
        <v>43</v>
      </c>
      <c r="G181" s="7" t="s">
        <v>51</v>
      </c>
      <c r="H181" s="7" t="s">
        <v>352</v>
      </c>
      <c r="I181" s="7" t="s">
        <v>352</v>
      </c>
      <c r="J181" s="7" t="s">
        <v>352</v>
      </c>
      <c r="K181" s="18">
        <v>45084</v>
      </c>
      <c r="L181" s="18">
        <v>45084</v>
      </c>
      <c r="M181" s="18">
        <v>45084</v>
      </c>
      <c r="N181" s="7" t="s">
        <v>45</v>
      </c>
      <c r="O181" s="18">
        <v>45084</v>
      </c>
      <c r="P181" s="7" t="s">
        <v>45</v>
      </c>
      <c r="Q181" s="18">
        <v>45114</v>
      </c>
      <c r="R181" s="7" t="s">
        <v>45</v>
      </c>
      <c r="S181" s="18">
        <v>45114</v>
      </c>
      <c r="T181" s="18">
        <v>45114</v>
      </c>
      <c r="U181" s="7" t="s">
        <v>46</v>
      </c>
      <c r="V181" s="210">
        <f t="shared" si="12"/>
        <v>23000</v>
      </c>
      <c r="W181" s="19">
        <v>23000</v>
      </c>
      <c r="X181" s="24"/>
      <c r="Y181" s="19">
        <v>22000</v>
      </c>
      <c r="Z181" s="19">
        <v>22000</v>
      </c>
      <c r="AA181" s="24"/>
      <c r="AB181" s="7" t="s">
        <v>45</v>
      </c>
      <c r="AC181" s="7" t="s">
        <v>45</v>
      </c>
      <c r="AD181" s="7" t="s">
        <v>45</v>
      </c>
      <c r="AE181" s="7" t="s">
        <v>45</v>
      </c>
      <c r="AF181" s="7" t="s">
        <v>45</v>
      </c>
      <c r="AG181" s="7" t="s">
        <v>45</v>
      </c>
      <c r="AH181" s="6"/>
      <c r="AI181" s="7" t="s">
        <v>47</v>
      </c>
      <c r="AJ181" s="8"/>
      <c r="AK181" s="235">
        <f t="shared" si="10"/>
        <v>1000</v>
      </c>
      <c r="AL181" s="235">
        <f t="shared" si="10"/>
        <v>0</v>
      </c>
      <c r="AM181" s="235">
        <f t="shared" si="11"/>
        <v>1000</v>
      </c>
    </row>
    <row r="182" spans="1:39" ht="18.600000000000001" customHeight="1" thickBot="1" x14ac:dyDescent="0.3">
      <c r="A182" s="16" t="s">
        <v>590</v>
      </c>
      <c r="B182" s="6" t="s">
        <v>65</v>
      </c>
      <c r="C182" s="222" t="s">
        <v>66</v>
      </c>
      <c r="D182" s="6" t="s">
        <v>591</v>
      </c>
      <c r="E182" s="7" t="s">
        <v>68</v>
      </c>
      <c r="F182" s="7" t="s">
        <v>43</v>
      </c>
      <c r="G182" s="7" t="s">
        <v>44</v>
      </c>
      <c r="H182" s="7" t="s">
        <v>352</v>
      </c>
      <c r="I182" s="7" t="s">
        <v>352</v>
      </c>
      <c r="J182" s="7" t="s">
        <v>352</v>
      </c>
      <c r="K182" s="18">
        <v>45084</v>
      </c>
      <c r="L182" s="18">
        <v>45084</v>
      </c>
      <c r="M182" s="18">
        <v>45084</v>
      </c>
      <c r="N182" s="7" t="s">
        <v>45</v>
      </c>
      <c r="O182" s="18">
        <v>45084</v>
      </c>
      <c r="P182" s="7" t="s">
        <v>45</v>
      </c>
      <c r="Q182" s="18">
        <v>45084</v>
      </c>
      <c r="R182" s="7" t="s">
        <v>45</v>
      </c>
      <c r="S182" s="18">
        <v>45145</v>
      </c>
      <c r="T182" s="18">
        <v>45145</v>
      </c>
      <c r="U182" s="7" t="s">
        <v>46</v>
      </c>
      <c r="V182" s="210">
        <f t="shared" si="12"/>
        <v>63000</v>
      </c>
      <c r="W182" s="19">
        <v>63000</v>
      </c>
      <c r="X182" s="24"/>
      <c r="Y182" s="19">
        <v>63000</v>
      </c>
      <c r="Z182" s="19">
        <v>63000</v>
      </c>
      <c r="AA182" s="24"/>
      <c r="AB182" s="7" t="s">
        <v>45</v>
      </c>
      <c r="AC182" s="7" t="s">
        <v>45</v>
      </c>
      <c r="AD182" s="7" t="s">
        <v>45</v>
      </c>
      <c r="AE182" s="7" t="s">
        <v>45</v>
      </c>
      <c r="AF182" s="7" t="s">
        <v>45</v>
      </c>
      <c r="AG182" s="7" t="s">
        <v>45</v>
      </c>
      <c r="AH182" s="6"/>
      <c r="AI182" s="7" t="s">
        <v>47</v>
      </c>
      <c r="AJ182" s="8"/>
      <c r="AK182" s="235">
        <f t="shared" si="10"/>
        <v>0</v>
      </c>
      <c r="AL182" s="235">
        <f t="shared" si="10"/>
        <v>0</v>
      </c>
      <c r="AM182" s="235">
        <f t="shared" si="11"/>
        <v>0</v>
      </c>
    </row>
    <row r="183" spans="1:39" ht="18.600000000000001" customHeight="1" thickBot="1" x14ac:dyDescent="0.3">
      <c r="A183" s="16" t="s">
        <v>592</v>
      </c>
      <c r="B183" s="11" t="s">
        <v>593</v>
      </c>
      <c r="C183" s="236" t="s">
        <v>594</v>
      </c>
      <c r="D183" s="11" t="s">
        <v>595</v>
      </c>
      <c r="E183" s="13" t="s">
        <v>146</v>
      </c>
      <c r="F183" s="13" t="s">
        <v>43</v>
      </c>
      <c r="G183" s="7" t="s">
        <v>51</v>
      </c>
      <c r="H183" s="13" t="s">
        <v>352</v>
      </c>
      <c r="I183" s="13" t="s">
        <v>352</v>
      </c>
      <c r="J183" s="13" t="s">
        <v>352</v>
      </c>
      <c r="K183" s="17">
        <v>45206</v>
      </c>
      <c r="L183" s="17">
        <v>45206</v>
      </c>
      <c r="M183" s="17">
        <v>45206</v>
      </c>
      <c r="N183" s="13" t="s">
        <v>45</v>
      </c>
      <c r="O183" s="17">
        <v>45206</v>
      </c>
      <c r="P183" s="13" t="s">
        <v>45</v>
      </c>
      <c r="Q183" s="18">
        <v>45237</v>
      </c>
      <c r="R183" s="13" t="s">
        <v>45</v>
      </c>
      <c r="S183" s="13" t="s">
        <v>596</v>
      </c>
      <c r="T183" s="17">
        <v>44965</v>
      </c>
      <c r="U183" s="7" t="s">
        <v>46</v>
      </c>
      <c r="V183" s="210">
        <f t="shared" si="12"/>
        <v>336600</v>
      </c>
      <c r="W183" s="20">
        <v>336600</v>
      </c>
      <c r="X183" s="200"/>
      <c r="Y183" s="20">
        <v>336600</v>
      </c>
      <c r="Z183" s="20">
        <v>336600</v>
      </c>
      <c r="AA183" s="200"/>
      <c r="AB183" s="7" t="s">
        <v>45</v>
      </c>
      <c r="AC183" s="7" t="s">
        <v>45</v>
      </c>
      <c r="AD183" s="7" t="s">
        <v>45</v>
      </c>
      <c r="AE183" s="7" t="s">
        <v>45</v>
      </c>
      <c r="AF183" s="7" t="s">
        <v>45</v>
      </c>
      <c r="AG183" s="7" t="s">
        <v>45</v>
      </c>
      <c r="AH183" s="6"/>
      <c r="AI183" s="7" t="s">
        <v>47</v>
      </c>
      <c r="AJ183" s="8"/>
      <c r="AK183" s="235">
        <f t="shared" si="10"/>
        <v>0</v>
      </c>
      <c r="AL183" s="235">
        <f t="shared" si="10"/>
        <v>0</v>
      </c>
      <c r="AM183" s="235">
        <f t="shared" si="11"/>
        <v>0</v>
      </c>
    </row>
    <row r="184" spans="1:39" ht="18.600000000000001" customHeight="1" thickBot="1" x14ac:dyDescent="0.3">
      <c r="A184" s="16" t="s">
        <v>597</v>
      </c>
      <c r="B184" s="11" t="s">
        <v>321</v>
      </c>
      <c r="C184" s="236" t="s">
        <v>40</v>
      </c>
      <c r="D184" s="11" t="s">
        <v>598</v>
      </c>
      <c r="E184" s="13" t="s">
        <v>80</v>
      </c>
      <c r="F184" s="13" t="s">
        <v>43</v>
      </c>
      <c r="G184" s="13" t="s">
        <v>85</v>
      </c>
      <c r="H184" s="13" t="s">
        <v>352</v>
      </c>
      <c r="I184" s="13" t="s">
        <v>352</v>
      </c>
      <c r="J184" s="13" t="s">
        <v>352</v>
      </c>
      <c r="K184" s="17">
        <v>45206</v>
      </c>
      <c r="L184" s="17">
        <v>45206</v>
      </c>
      <c r="M184" s="17">
        <v>45206</v>
      </c>
      <c r="N184" s="13" t="s">
        <v>45</v>
      </c>
      <c r="O184" s="17">
        <v>45237</v>
      </c>
      <c r="P184" s="13" t="s">
        <v>45</v>
      </c>
      <c r="Q184" s="7" t="s">
        <v>599</v>
      </c>
      <c r="R184" s="13" t="s">
        <v>45</v>
      </c>
      <c r="S184" s="13" t="s">
        <v>599</v>
      </c>
      <c r="T184" s="13" t="s">
        <v>599</v>
      </c>
      <c r="U184" s="7" t="s">
        <v>46</v>
      </c>
      <c r="V184" s="210">
        <f t="shared" si="12"/>
        <v>5875</v>
      </c>
      <c r="W184" s="20">
        <v>5875</v>
      </c>
      <c r="X184" s="200"/>
      <c r="Y184" s="20">
        <v>5250</v>
      </c>
      <c r="Z184" s="20">
        <v>5250</v>
      </c>
      <c r="AA184" s="200"/>
      <c r="AB184" s="7" t="s">
        <v>45</v>
      </c>
      <c r="AC184" s="7" t="s">
        <v>45</v>
      </c>
      <c r="AD184" s="7" t="s">
        <v>45</v>
      </c>
      <c r="AE184" s="7" t="s">
        <v>45</v>
      </c>
      <c r="AF184" s="7" t="s">
        <v>45</v>
      </c>
      <c r="AG184" s="7" t="s">
        <v>45</v>
      </c>
      <c r="AH184" s="6"/>
      <c r="AI184" s="7" t="s">
        <v>47</v>
      </c>
      <c r="AJ184" s="8"/>
      <c r="AK184" s="235">
        <f t="shared" si="10"/>
        <v>625</v>
      </c>
      <c r="AL184" s="235">
        <f t="shared" si="10"/>
        <v>0</v>
      </c>
      <c r="AM184" s="235">
        <f t="shared" si="11"/>
        <v>625</v>
      </c>
    </row>
    <row r="185" spans="1:39" ht="18.600000000000001" customHeight="1" thickBot="1" x14ac:dyDescent="0.3">
      <c r="A185" s="16" t="s">
        <v>600</v>
      </c>
      <c r="B185" s="11" t="s">
        <v>139</v>
      </c>
      <c r="C185" s="222" t="s">
        <v>530</v>
      </c>
      <c r="D185" s="11" t="s">
        <v>601</v>
      </c>
      <c r="E185" s="13" t="s">
        <v>356</v>
      </c>
      <c r="F185" s="13" t="s">
        <v>43</v>
      </c>
      <c r="G185" s="13" t="s">
        <v>51</v>
      </c>
      <c r="H185" s="13" t="s">
        <v>352</v>
      </c>
      <c r="I185" s="13" t="s">
        <v>352</v>
      </c>
      <c r="J185" s="13" t="s">
        <v>352</v>
      </c>
      <c r="K185" s="13" t="s">
        <v>602</v>
      </c>
      <c r="L185" s="13" t="s">
        <v>602</v>
      </c>
      <c r="M185" s="13" t="s">
        <v>602</v>
      </c>
      <c r="N185" s="13" t="s">
        <v>45</v>
      </c>
      <c r="O185" s="13" t="s">
        <v>602</v>
      </c>
      <c r="P185" s="13" t="s">
        <v>45</v>
      </c>
      <c r="Q185" s="7" t="s">
        <v>603</v>
      </c>
      <c r="R185" s="13" t="s">
        <v>45</v>
      </c>
      <c r="S185" s="17">
        <v>45055</v>
      </c>
      <c r="T185" s="17">
        <v>45055</v>
      </c>
      <c r="U185" s="7" t="s">
        <v>46</v>
      </c>
      <c r="V185" s="210">
        <f t="shared" si="12"/>
        <v>1900</v>
      </c>
      <c r="W185" s="20">
        <v>1900</v>
      </c>
      <c r="X185" s="200"/>
      <c r="Y185" s="20">
        <v>1200</v>
      </c>
      <c r="Z185" s="20">
        <v>1200</v>
      </c>
      <c r="AA185" s="200"/>
      <c r="AB185" s="7" t="s">
        <v>45</v>
      </c>
      <c r="AC185" s="7" t="s">
        <v>45</v>
      </c>
      <c r="AD185" s="7" t="s">
        <v>45</v>
      </c>
      <c r="AE185" s="7" t="s">
        <v>45</v>
      </c>
      <c r="AF185" s="7" t="s">
        <v>45</v>
      </c>
      <c r="AG185" s="7" t="s">
        <v>45</v>
      </c>
      <c r="AH185" s="6"/>
      <c r="AI185" s="7" t="s">
        <v>47</v>
      </c>
      <c r="AJ185" s="8"/>
      <c r="AK185" s="235">
        <f t="shared" si="10"/>
        <v>700</v>
      </c>
      <c r="AL185" s="235">
        <f t="shared" si="10"/>
        <v>0</v>
      </c>
      <c r="AM185" s="235">
        <f t="shared" si="11"/>
        <v>700</v>
      </c>
    </row>
    <row r="186" spans="1:39" ht="18.600000000000001" customHeight="1" thickBot="1" x14ac:dyDescent="0.3">
      <c r="A186" s="16" t="s">
        <v>604</v>
      </c>
      <c r="B186" s="11" t="s">
        <v>321</v>
      </c>
      <c r="C186" s="236" t="s">
        <v>605</v>
      </c>
      <c r="D186" s="11" t="s">
        <v>606</v>
      </c>
      <c r="E186" s="13" t="s">
        <v>356</v>
      </c>
      <c r="F186" s="13" t="s">
        <v>43</v>
      </c>
      <c r="G186" s="13" t="s">
        <v>51</v>
      </c>
      <c r="H186" s="13" t="s">
        <v>352</v>
      </c>
      <c r="I186" s="13" t="s">
        <v>352</v>
      </c>
      <c r="J186" s="13" t="s">
        <v>352</v>
      </c>
      <c r="K186" s="13" t="s">
        <v>602</v>
      </c>
      <c r="L186" s="13" t="s">
        <v>602</v>
      </c>
      <c r="M186" s="13" t="s">
        <v>602</v>
      </c>
      <c r="N186" s="13" t="s">
        <v>45</v>
      </c>
      <c r="O186" s="13" t="s">
        <v>602</v>
      </c>
      <c r="P186" s="13" t="s">
        <v>45</v>
      </c>
      <c r="Q186" s="7" t="s">
        <v>567</v>
      </c>
      <c r="R186" s="13" t="s">
        <v>45</v>
      </c>
      <c r="S186" s="13" t="s">
        <v>567</v>
      </c>
      <c r="T186" s="13" t="s">
        <v>567</v>
      </c>
      <c r="U186" s="7" t="s">
        <v>46</v>
      </c>
      <c r="V186" s="210">
        <f t="shared" si="12"/>
        <v>530</v>
      </c>
      <c r="W186" s="20">
        <v>530</v>
      </c>
      <c r="X186" s="200"/>
      <c r="Y186" s="20">
        <v>488</v>
      </c>
      <c r="Z186" s="20">
        <v>488</v>
      </c>
      <c r="AA186" s="200"/>
      <c r="AB186" s="7" t="s">
        <v>45</v>
      </c>
      <c r="AC186" s="7" t="s">
        <v>45</v>
      </c>
      <c r="AD186" s="7" t="s">
        <v>45</v>
      </c>
      <c r="AE186" s="7" t="s">
        <v>45</v>
      </c>
      <c r="AF186" s="7" t="s">
        <v>45</v>
      </c>
      <c r="AG186" s="7" t="s">
        <v>45</v>
      </c>
      <c r="AH186" s="6"/>
      <c r="AI186" s="7" t="s">
        <v>47</v>
      </c>
      <c r="AJ186" s="8"/>
      <c r="AK186" s="235">
        <f t="shared" si="10"/>
        <v>42</v>
      </c>
      <c r="AL186" s="235">
        <f t="shared" si="10"/>
        <v>0</v>
      </c>
      <c r="AM186" s="235">
        <f t="shared" si="11"/>
        <v>42</v>
      </c>
    </row>
    <row r="187" spans="1:39" ht="18.600000000000001" customHeight="1" thickBot="1" x14ac:dyDescent="0.3">
      <c r="A187" s="16" t="s">
        <v>607</v>
      </c>
      <c r="B187" s="11" t="s">
        <v>507</v>
      </c>
      <c r="C187" s="236" t="s">
        <v>608</v>
      </c>
      <c r="D187" s="11" t="s">
        <v>609</v>
      </c>
      <c r="E187" s="13" t="s">
        <v>57</v>
      </c>
      <c r="F187" s="13" t="s">
        <v>43</v>
      </c>
      <c r="G187" s="13" t="s">
        <v>51</v>
      </c>
      <c r="H187" s="13" t="s">
        <v>352</v>
      </c>
      <c r="I187" s="13" t="s">
        <v>352</v>
      </c>
      <c r="J187" s="13" t="s">
        <v>352</v>
      </c>
      <c r="K187" s="13" t="s">
        <v>602</v>
      </c>
      <c r="L187" s="13" t="s">
        <v>602</v>
      </c>
      <c r="M187" s="13" t="s">
        <v>602</v>
      </c>
      <c r="N187" s="13" t="s">
        <v>45</v>
      </c>
      <c r="O187" s="13" t="s">
        <v>567</v>
      </c>
      <c r="P187" s="13" t="s">
        <v>45</v>
      </c>
      <c r="Q187" s="7" t="s">
        <v>603</v>
      </c>
      <c r="R187" s="13" t="s">
        <v>45</v>
      </c>
      <c r="S187" s="13" t="s">
        <v>603</v>
      </c>
      <c r="T187" s="13" t="s">
        <v>603</v>
      </c>
      <c r="U187" s="7" t="s">
        <v>46</v>
      </c>
      <c r="V187" s="210">
        <f t="shared" si="12"/>
        <v>6800</v>
      </c>
      <c r="W187" s="20">
        <v>6800</v>
      </c>
      <c r="X187" s="200"/>
      <c r="Y187" s="20">
        <v>6580</v>
      </c>
      <c r="Z187" s="20">
        <v>6580</v>
      </c>
      <c r="AA187" s="200"/>
      <c r="AB187" s="7" t="s">
        <v>45</v>
      </c>
      <c r="AC187" s="7" t="s">
        <v>45</v>
      </c>
      <c r="AD187" s="7" t="s">
        <v>45</v>
      </c>
      <c r="AE187" s="7" t="s">
        <v>45</v>
      </c>
      <c r="AF187" s="7" t="s">
        <v>45</v>
      </c>
      <c r="AG187" s="7" t="s">
        <v>45</v>
      </c>
      <c r="AH187" s="6"/>
      <c r="AI187" s="7" t="s">
        <v>47</v>
      </c>
      <c r="AJ187" s="8"/>
      <c r="AK187" s="235">
        <f t="shared" si="10"/>
        <v>220</v>
      </c>
      <c r="AL187" s="235">
        <f t="shared" si="10"/>
        <v>0</v>
      </c>
      <c r="AM187" s="235">
        <f t="shared" si="11"/>
        <v>220</v>
      </c>
    </row>
    <row r="188" spans="1:39" ht="18.600000000000001" customHeight="1" thickBot="1" x14ac:dyDescent="0.3">
      <c r="A188" s="16" t="s">
        <v>610</v>
      </c>
      <c r="B188" s="11" t="s">
        <v>49</v>
      </c>
      <c r="C188" s="236" t="s">
        <v>210</v>
      </c>
      <c r="D188" s="11" t="s">
        <v>611</v>
      </c>
      <c r="E188" s="13" t="s">
        <v>57</v>
      </c>
      <c r="F188" s="13" t="s">
        <v>43</v>
      </c>
      <c r="G188" s="13" t="s">
        <v>51</v>
      </c>
      <c r="H188" s="13" t="s">
        <v>352</v>
      </c>
      <c r="I188" s="13" t="s">
        <v>352</v>
      </c>
      <c r="J188" s="13" t="s">
        <v>352</v>
      </c>
      <c r="K188" s="13" t="s">
        <v>602</v>
      </c>
      <c r="L188" s="13" t="s">
        <v>602</v>
      </c>
      <c r="M188" s="13" t="s">
        <v>602</v>
      </c>
      <c r="N188" s="13" t="s">
        <v>45</v>
      </c>
      <c r="O188" s="13" t="s">
        <v>567</v>
      </c>
      <c r="P188" s="13" t="s">
        <v>45</v>
      </c>
      <c r="Q188" s="7" t="s">
        <v>603</v>
      </c>
      <c r="R188" s="13" t="s">
        <v>352</v>
      </c>
      <c r="S188" s="13" t="s">
        <v>612</v>
      </c>
      <c r="T188" s="13" t="s">
        <v>612</v>
      </c>
      <c r="U188" s="7" t="s">
        <v>46</v>
      </c>
      <c r="V188" s="210">
        <f t="shared" si="12"/>
        <v>16200</v>
      </c>
      <c r="W188" s="20">
        <v>16200</v>
      </c>
      <c r="X188" s="200"/>
      <c r="Y188" s="20">
        <v>16000</v>
      </c>
      <c r="Z188" s="20">
        <v>16000</v>
      </c>
      <c r="AA188" s="200"/>
      <c r="AB188" s="7" t="s">
        <v>45</v>
      </c>
      <c r="AC188" s="7" t="s">
        <v>45</v>
      </c>
      <c r="AD188" s="7" t="s">
        <v>45</v>
      </c>
      <c r="AE188" s="7" t="s">
        <v>45</v>
      </c>
      <c r="AF188" s="7" t="s">
        <v>45</v>
      </c>
      <c r="AG188" s="7" t="s">
        <v>45</v>
      </c>
      <c r="AH188" s="6"/>
      <c r="AI188" s="7" t="s">
        <v>47</v>
      </c>
      <c r="AJ188" s="8"/>
      <c r="AK188" s="235">
        <f t="shared" si="10"/>
        <v>200</v>
      </c>
      <c r="AL188" s="235">
        <f t="shared" si="10"/>
        <v>0</v>
      </c>
      <c r="AM188" s="235">
        <f t="shared" si="11"/>
        <v>200</v>
      </c>
    </row>
    <row r="189" spans="1:39" ht="18.600000000000001" customHeight="1" thickBot="1" x14ac:dyDescent="0.3">
      <c r="A189" s="16" t="s">
        <v>613</v>
      </c>
      <c r="B189" s="11" t="s">
        <v>134</v>
      </c>
      <c r="C189" s="236" t="s">
        <v>210</v>
      </c>
      <c r="D189" s="11" t="s">
        <v>614</v>
      </c>
      <c r="E189" s="13" t="s">
        <v>57</v>
      </c>
      <c r="F189" s="13" t="s">
        <v>43</v>
      </c>
      <c r="G189" s="13" t="s">
        <v>51</v>
      </c>
      <c r="H189" s="13" t="s">
        <v>352</v>
      </c>
      <c r="I189" s="13" t="s">
        <v>352</v>
      </c>
      <c r="J189" s="13" t="s">
        <v>352</v>
      </c>
      <c r="K189" s="13" t="s">
        <v>602</v>
      </c>
      <c r="L189" s="13" t="s">
        <v>602</v>
      </c>
      <c r="M189" s="13" t="s">
        <v>602</v>
      </c>
      <c r="N189" s="13" t="s">
        <v>45</v>
      </c>
      <c r="O189" s="13" t="s">
        <v>567</v>
      </c>
      <c r="P189" s="13" t="s">
        <v>45</v>
      </c>
      <c r="Q189" s="7" t="s">
        <v>603</v>
      </c>
      <c r="R189" s="13" t="s">
        <v>352</v>
      </c>
      <c r="S189" s="13" t="s">
        <v>615</v>
      </c>
      <c r="T189" s="13" t="s">
        <v>615</v>
      </c>
      <c r="U189" s="7" t="s">
        <v>46</v>
      </c>
      <c r="V189" s="210">
        <f t="shared" si="12"/>
        <v>625</v>
      </c>
      <c r="W189" s="20">
        <v>625</v>
      </c>
      <c r="X189" s="200"/>
      <c r="Y189" s="20">
        <v>625</v>
      </c>
      <c r="Z189" s="20">
        <v>625</v>
      </c>
      <c r="AA189" s="200"/>
      <c r="AB189" s="7" t="s">
        <v>45</v>
      </c>
      <c r="AC189" s="7" t="s">
        <v>45</v>
      </c>
      <c r="AD189" s="7" t="s">
        <v>45</v>
      </c>
      <c r="AE189" s="7" t="s">
        <v>45</v>
      </c>
      <c r="AF189" s="7" t="s">
        <v>45</v>
      </c>
      <c r="AG189" s="7" t="s">
        <v>45</v>
      </c>
      <c r="AH189" s="6"/>
      <c r="AI189" s="7" t="s">
        <v>47</v>
      </c>
      <c r="AJ189" s="8"/>
      <c r="AK189" s="235">
        <f t="shared" si="10"/>
        <v>0</v>
      </c>
      <c r="AL189" s="235">
        <f t="shared" si="10"/>
        <v>0</v>
      </c>
      <c r="AM189" s="235">
        <f t="shared" si="11"/>
        <v>0</v>
      </c>
    </row>
    <row r="190" spans="1:39" ht="18.600000000000001" customHeight="1" thickBot="1" x14ac:dyDescent="0.3">
      <c r="A190" s="16" t="s">
        <v>616</v>
      </c>
      <c r="B190" s="11" t="s">
        <v>343</v>
      </c>
      <c r="C190" s="236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210">
        <f t="shared" si="12"/>
        <v>0</v>
      </c>
      <c r="W190" s="200"/>
      <c r="X190" s="200"/>
      <c r="Y190" s="200"/>
      <c r="Z190" s="200"/>
      <c r="AA190" s="200"/>
      <c r="AB190" s="6"/>
      <c r="AC190" s="6"/>
      <c r="AD190" s="6"/>
      <c r="AE190" s="6"/>
      <c r="AF190" s="6"/>
      <c r="AG190" s="6"/>
      <c r="AH190" s="6"/>
      <c r="AI190" s="6"/>
      <c r="AJ190" s="199"/>
      <c r="AK190" s="235">
        <f t="shared" si="10"/>
        <v>0</v>
      </c>
      <c r="AL190" s="235">
        <f t="shared" si="10"/>
        <v>0</v>
      </c>
      <c r="AM190" s="235">
        <f t="shared" si="11"/>
        <v>0</v>
      </c>
    </row>
    <row r="191" spans="1:39" ht="18.600000000000001" customHeight="1" thickBot="1" x14ac:dyDescent="0.3">
      <c r="A191" s="16" t="s">
        <v>617</v>
      </c>
      <c r="B191" s="11" t="s">
        <v>98</v>
      </c>
      <c r="C191" s="236" t="s">
        <v>618</v>
      </c>
      <c r="D191" s="11" t="s">
        <v>619</v>
      </c>
      <c r="E191" s="13" t="s">
        <v>57</v>
      </c>
      <c r="F191" s="13" t="s">
        <v>43</v>
      </c>
      <c r="G191" s="13" t="s">
        <v>85</v>
      </c>
      <c r="H191" s="13" t="s">
        <v>352</v>
      </c>
      <c r="I191" s="13" t="s">
        <v>352</v>
      </c>
      <c r="J191" s="13" t="s">
        <v>352</v>
      </c>
      <c r="K191" s="13" t="s">
        <v>567</v>
      </c>
      <c r="L191" s="13" t="s">
        <v>567</v>
      </c>
      <c r="M191" s="13" t="s">
        <v>567</v>
      </c>
      <c r="N191" s="13" t="s">
        <v>45</v>
      </c>
      <c r="O191" s="13" t="s">
        <v>603</v>
      </c>
      <c r="P191" s="13" t="s">
        <v>45</v>
      </c>
      <c r="Q191" s="7" t="s">
        <v>612</v>
      </c>
      <c r="R191" s="13" t="s">
        <v>45</v>
      </c>
      <c r="S191" s="17">
        <v>45024</v>
      </c>
      <c r="T191" s="17">
        <v>45024</v>
      </c>
      <c r="U191" s="7" t="s">
        <v>46</v>
      </c>
      <c r="V191" s="210">
        <f t="shared" si="12"/>
        <v>1200</v>
      </c>
      <c r="W191" s="20">
        <v>1200</v>
      </c>
      <c r="X191" s="200"/>
      <c r="Y191" s="20">
        <v>816</v>
      </c>
      <c r="Z191" s="20">
        <v>816</v>
      </c>
      <c r="AA191" s="200"/>
      <c r="AB191" s="7" t="s">
        <v>45</v>
      </c>
      <c r="AC191" s="7" t="s">
        <v>45</v>
      </c>
      <c r="AD191" s="7" t="s">
        <v>45</v>
      </c>
      <c r="AE191" s="7" t="s">
        <v>45</v>
      </c>
      <c r="AF191" s="7" t="s">
        <v>45</v>
      </c>
      <c r="AG191" s="7" t="s">
        <v>45</v>
      </c>
      <c r="AH191" s="6"/>
      <c r="AI191" s="7" t="s">
        <v>47</v>
      </c>
      <c r="AJ191" s="8"/>
      <c r="AK191" s="235">
        <f t="shared" si="10"/>
        <v>384</v>
      </c>
      <c r="AL191" s="235">
        <f t="shared" si="10"/>
        <v>0</v>
      </c>
      <c r="AM191" s="235">
        <f t="shared" si="11"/>
        <v>384</v>
      </c>
    </row>
    <row r="192" spans="1:39" ht="18.600000000000001" customHeight="1" thickBot="1" x14ac:dyDescent="0.3">
      <c r="A192" s="16" t="s">
        <v>620</v>
      </c>
      <c r="B192" s="11" t="s">
        <v>94</v>
      </c>
      <c r="C192" s="236" t="s">
        <v>618</v>
      </c>
      <c r="D192" s="11" t="s">
        <v>619</v>
      </c>
      <c r="E192" s="13" t="s">
        <v>57</v>
      </c>
      <c r="F192" s="13" t="s">
        <v>43</v>
      </c>
      <c r="G192" s="13" t="s">
        <v>85</v>
      </c>
      <c r="H192" s="13" t="s">
        <v>352</v>
      </c>
      <c r="I192" s="13" t="s">
        <v>352</v>
      </c>
      <c r="J192" s="13" t="s">
        <v>352</v>
      </c>
      <c r="K192" s="13" t="s">
        <v>567</v>
      </c>
      <c r="L192" s="13" t="s">
        <v>567</v>
      </c>
      <c r="M192" s="13" t="s">
        <v>567</v>
      </c>
      <c r="N192" s="13" t="s">
        <v>45</v>
      </c>
      <c r="O192" s="13" t="s">
        <v>603</v>
      </c>
      <c r="P192" s="13" t="s">
        <v>45</v>
      </c>
      <c r="Q192" s="7" t="s">
        <v>612</v>
      </c>
      <c r="R192" s="13" t="s">
        <v>45</v>
      </c>
      <c r="S192" s="17">
        <v>44965</v>
      </c>
      <c r="T192" s="17">
        <v>44965</v>
      </c>
      <c r="U192" s="7" t="s">
        <v>46</v>
      </c>
      <c r="V192" s="210">
        <f t="shared" si="12"/>
        <v>25718</v>
      </c>
      <c r="W192" s="20">
        <v>25718</v>
      </c>
      <c r="X192" s="200"/>
      <c r="Y192" s="20">
        <v>22382.5</v>
      </c>
      <c r="Z192" s="20">
        <v>22382.5</v>
      </c>
      <c r="AA192" s="200"/>
      <c r="AB192" s="7" t="s">
        <v>45</v>
      </c>
      <c r="AC192" s="7" t="s">
        <v>45</v>
      </c>
      <c r="AD192" s="7" t="s">
        <v>45</v>
      </c>
      <c r="AE192" s="7" t="s">
        <v>45</v>
      </c>
      <c r="AF192" s="7" t="s">
        <v>45</v>
      </c>
      <c r="AG192" s="7" t="s">
        <v>45</v>
      </c>
      <c r="AH192" s="6"/>
      <c r="AI192" s="7" t="s">
        <v>47</v>
      </c>
      <c r="AJ192" s="8"/>
      <c r="AK192" s="235">
        <f t="shared" si="10"/>
        <v>3335.5</v>
      </c>
      <c r="AL192" s="235">
        <f t="shared" si="10"/>
        <v>0</v>
      </c>
      <c r="AM192" s="235">
        <f t="shared" si="11"/>
        <v>3335.5</v>
      </c>
    </row>
    <row r="193" spans="1:39" ht="18.600000000000001" customHeight="1" thickBot="1" x14ac:dyDescent="0.3">
      <c r="A193" s="16" t="s">
        <v>621</v>
      </c>
      <c r="B193" s="11" t="s">
        <v>622</v>
      </c>
      <c r="C193" s="236" t="s">
        <v>618</v>
      </c>
      <c r="D193" s="11" t="s">
        <v>619</v>
      </c>
      <c r="E193" s="13" t="s">
        <v>57</v>
      </c>
      <c r="F193" s="13" t="s">
        <v>43</v>
      </c>
      <c r="G193" s="13" t="s">
        <v>85</v>
      </c>
      <c r="H193" s="13" t="s">
        <v>352</v>
      </c>
      <c r="I193" s="13" t="s">
        <v>352</v>
      </c>
      <c r="J193" s="13" t="s">
        <v>352</v>
      </c>
      <c r="K193" s="13" t="s">
        <v>567</v>
      </c>
      <c r="L193" s="13" t="s">
        <v>567</v>
      </c>
      <c r="M193" s="13" t="s">
        <v>567</v>
      </c>
      <c r="N193" s="13" t="s">
        <v>45</v>
      </c>
      <c r="O193" s="13" t="s">
        <v>603</v>
      </c>
      <c r="P193" s="13" t="s">
        <v>45</v>
      </c>
      <c r="Q193" s="7" t="s">
        <v>612</v>
      </c>
      <c r="R193" s="13" t="s">
        <v>45</v>
      </c>
      <c r="S193" s="13" t="s">
        <v>623</v>
      </c>
      <c r="T193" s="13" t="s">
        <v>623</v>
      </c>
      <c r="U193" s="7" t="s">
        <v>46</v>
      </c>
      <c r="V193" s="210">
        <f t="shared" si="12"/>
        <v>5600</v>
      </c>
      <c r="W193" s="20">
        <v>5600</v>
      </c>
      <c r="X193" s="200"/>
      <c r="Y193" s="20">
        <v>4500</v>
      </c>
      <c r="Z193" s="20">
        <v>4500</v>
      </c>
      <c r="AA193" s="200"/>
      <c r="AB193" s="7" t="s">
        <v>45</v>
      </c>
      <c r="AC193" s="7" t="s">
        <v>45</v>
      </c>
      <c r="AD193" s="7" t="s">
        <v>45</v>
      </c>
      <c r="AE193" s="7" t="s">
        <v>45</v>
      </c>
      <c r="AF193" s="7" t="s">
        <v>45</v>
      </c>
      <c r="AG193" s="7" t="s">
        <v>45</v>
      </c>
      <c r="AH193" s="6"/>
      <c r="AI193" s="7" t="s">
        <v>47</v>
      </c>
      <c r="AJ193" s="8"/>
      <c r="AK193" s="235">
        <f t="shared" si="10"/>
        <v>1100</v>
      </c>
      <c r="AL193" s="235">
        <f t="shared" si="10"/>
        <v>0</v>
      </c>
      <c r="AM193" s="235">
        <f t="shared" si="11"/>
        <v>1100</v>
      </c>
    </row>
    <row r="194" spans="1:39" ht="18.600000000000001" customHeight="1" thickBot="1" x14ac:dyDescent="0.3">
      <c r="A194" s="16" t="s">
        <v>624</v>
      </c>
      <c r="B194" s="21" t="s">
        <v>101</v>
      </c>
      <c r="C194" s="236" t="s">
        <v>618</v>
      </c>
      <c r="D194" s="11" t="s">
        <v>625</v>
      </c>
      <c r="E194" s="13" t="s">
        <v>57</v>
      </c>
      <c r="F194" s="13" t="s">
        <v>43</v>
      </c>
      <c r="G194" s="13" t="s">
        <v>85</v>
      </c>
      <c r="H194" s="13" t="s">
        <v>352</v>
      </c>
      <c r="I194" s="13" t="s">
        <v>626</v>
      </c>
      <c r="J194" s="13" t="s">
        <v>352</v>
      </c>
      <c r="K194" s="13" t="s">
        <v>603</v>
      </c>
      <c r="L194" s="13" t="s">
        <v>603</v>
      </c>
      <c r="M194" s="13" t="s">
        <v>603</v>
      </c>
      <c r="N194" s="13" t="s">
        <v>45</v>
      </c>
      <c r="O194" s="13" t="s">
        <v>551</v>
      </c>
      <c r="P194" s="13" t="s">
        <v>45</v>
      </c>
      <c r="Q194" s="18">
        <v>44934</v>
      </c>
      <c r="R194" s="13" t="s">
        <v>45</v>
      </c>
      <c r="S194" s="17">
        <v>45207</v>
      </c>
      <c r="T194" s="17">
        <v>45207</v>
      </c>
      <c r="U194" s="7" t="s">
        <v>46</v>
      </c>
      <c r="V194" s="210">
        <f t="shared" si="12"/>
        <v>41445</v>
      </c>
      <c r="W194" s="23">
        <v>41445</v>
      </c>
      <c r="X194" s="200"/>
      <c r="Y194" s="23">
        <v>29177</v>
      </c>
      <c r="Z194" s="23">
        <v>29177</v>
      </c>
      <c r="AA194" s="200"/>
      <c r="AB194" s="7" t="s">
        <v>45</v>
      </c>
      <c r="AC194" s="7" t="s">
        <v>45</v>
      </c>
      <c r="AD194" s="7" t="s">
        <v>45</v>
      </c>
      <c r="AE194" s="7" t="s">
        <v>45</v>
      </c>
      <c r="AF194" s="7" t="s">
        <v>45</v>
      </c>
      <c r="AG194" s="7" t="s">
        <v>45</v>
      </c>
      <c r="AH194" s="6"/>
      <c r="AI194" s="7" t="s">
        <v>47</v>
      </c>
      <c r="AJ194" s="8"/>
      <c r="AK194" s="235">
        <f t="shared" si="10"/>
        <v>12268</v>
      </c>
      <c r="AL194" s="235">
        <f t="shared" si="10"/>
        <v>0</v>
      </c>
      <c r="AM194" s="235">
        <f t="shared" si="11"/>
        <v>12268</v>
      </c>
    </row>
    <row r="195" spans="1:39" ht="18.600000000000001" customHeight="1" thickBot="1" x14ac:dyDescent="0.3">
      <c r="A195" s="16" t="s">
        <v>627</v>
      </c>
      <c r="B195" s="21" t="s">
        <v>317</v>
      </c>
      <c r="C195" s="236" t="s">
        <v>618</v>
      </c>
      <c r="D195" s="11" t="s">
        <v>625</v>
      </c>
      <c r="E195" s="13" t="s">
        <v>57</v>
      </c>
      <c r="F195" s="13" t="s">
        <v>43</v>
      </c>
      <c r="G195" s="13" t="s">
        <v>85</v>
      </c>
      <c r="H195" s="13" t="s">
        <v>352</v>
      </c>
      <c r="I195" s="13" t="s">
        <v>626</v>
      </c>
      <c r="J195" s="13" t="s">
        <v>352</v>
      </c>
      <c r="K195" s="13" t="s">
        <v>603</v>
      </c>
      <c r="L195" s="13" t="s">
        <v>603</v>
      </c>
      <c r="M195" s="13" t="s">
        <v>603</v>
      </c>
      <c r="N195" s="13" t="s">
        <v>45</v>
      </c>
      <c r="O195" s="13" t="s">
        <v>551</v>
      </c>
      <c r="P195" s="13" t="s">
        <v>45</v>
      </c>
      <c r="Q195" s="7" t="s">
        <v>612</v>
      </c>
      <c r="R195" s="13" t="s">
        <v>45</v>
      </c>
      <c r="S195" s="17">
        <v>45146</v>
      </c>
      <c r="T195" s="17">
        <v>45146</v>
      </c>
      <c r="U195" s="7" t="s">
        <v>46</v>
      </c>
      <c r="V195" s="210">
        <f t="shared" si="12"/>
        <v>6850</v>
      </c>
      <c r="W195" s="23">
        <v>6850</v>
      </c>
      <c r="X195" s="200"/>
      <c r="Y195" s="23">
        <v>6250</v>
      </c>
      <c r="Z195" s="23">
        <v>6250</v>
      </c>
      <c r="AA195" s="200"/>
      <c r="AB195" s="7" t="s">
        <v>45</v>
      </c>
      <c r="AC195" s="7" t="s">
        <v>45</v>
      </c>
      <c r="AD195" s="7" t="s">
        <v>45</v>
      </c>
      <c r="AE195" s="7" t="s">
        <v>45</v>
      </c>
      <c r="AF195" s="7" t="s">
        <v>45</v>
      </c>
      <c r="AG195" s="7" t="s">
        <v>45</v>
      </c>
      <c r="AH195" s="6"/>
      <c r="AI195" s="7" t="s">
        <v>47</v>
      </c>
      <c r="AJ195" s="8"/>
      <c r="AK195" s="235">
        <f t="shared" si="10"/>
        <v>600</v>
      </c>
      <c r="AL195" s="235">
        <f t="shared" si="10"/>
        <v>0</v>
      </c>
      <c r="AM195" s="235">
        <f t="shared" si="11"/>
        <v>600</v>
      </c>
    </row>
    <row r="196" spans="1:39" ht="18.600000000000001" customHeight="1" thickBot="1" x14ac:dyDescent="0.3">
      <c r="A196" s="16" t="s">
        <v>628</v>
      </c>
      <c r="B196" s="21" t="s">
        <v>98</v>
      </c>
      <c r="C196" s="236" t="s">
        <v>618</v>
      </c>
      <c r="D196" s="6" t="s">
        <v>625</v>
      </c>
      <c r="E196" s="13" t="s">
        <v>57</v>
      </c>
      <c r="F196" s="13" t="s">
        <v>43</v>
      </c>
      <c r="G196" s="13" t="s">
        <v>85</v>
      </c>
      <c r="H196" s="13" t="s">
        <v>352</v>
      </c>
      <c r="I196" s="13" t="s">
        <v>626</v>
      </c>
      <c r="J196" s="13" t="s">
        <v>352</v>
      </c>
      <c r="K196" s="13" t="s">
        <v>603</v>
      </c>
      <c r="L196" s="13" t="s">
        <v>603</v>
      </c>
      <c r="M196" s="13" t="s">
        <v>603</v>
      </c>
      <c r="N196" s="13" t="s">
        <v>45</v>
      </c>
      <c r="O196" s="13" t="s">
        <v>551</v>
      </c>
      <c r="P196" s="13" t="s">
        <v>45</v>
      </c>
      <c r="Q196" s="7" t="s">
        <v>612</v>
      </c>
      <c r="R196" s="13" t="s">
        <v>45</v>
      </c>
      <c r="S196" s="17">
        <v>45024</v>
      </c>
      <c r="T196" s="17">
        <v>45024</v>
      </c>
      <c r="U196" s="7" t="s">
        <v>46</v>
      </c>
      <c r="V196" s="210">
        <f t="shared" si="12"/>
        <v>8000</v>
      </c>
      <c r="W196" s="23">
        <v>8000</v>
      </c>
      <c r="X196" s="200"/>
      <c r="Y196" s="23">
        <v>5170</v>
      </c>
      <c r="Z196" s="23">
        <v>5170</v>
      </c>
      <c r="AA196" s="200"/>
      <c r="AB196" s="7" t="s">
        <v>45</v>
      </c>
      <c r="AC196" s="7" t="s">
        <v>45</v>
      </c>
      <c r="AD196" s="7" t="s">
        <v>45</v>
      </c>
      <c r="AE196" s="7" t="s">
        <v>45</v>
      </c>
      <c r="AF196" s="7" t="s">
        <v>45</v>
      </c>
      <c r="AG196" s="7" t="s">
        <v>45</v>
      </c>
      <c r="AH196" s="6"/>
      <c r="AI196" s="7" t="s">
        <v>47</v>
      </c>
      <c r="AJ196" s="8"/>
      <c r="AK196" s="235">
        <f t="shared" si="10"/>
        <v>2830</v>
      </c>
      <c r="AL196" s="235">
        <f t="shared" si="10"/>
        <v>0</v>
      </c>
      <c r="AM196" s="235">
        <f t="shared" si="11"/>
        <v>2830</v>
      </c>
    </row>
    <row r="197" spans="1:39" ht="18.600000000000001" customHeight="1" thickBot="1" x14ac:dyDescent="0.3">
      <c r="A197" s="16" t="s">
        <v>629</v>
      </c>
      <c r="B197" s="21" t="s">
        <v>94</v>
      </c>
      <c r="C197" s="236" t="s">
        <v>618</v>
      </c>
      <c r="D197" s="6" t="s">
        <v>625</v>
      </c>
      <c r="E197" s="13" t="s">
        <v>57</v>
      </c>
      <c r="F197" s="13" t="s">
        <v>43</v>
      </c>
      <c r="G197" s="13" t="s">
        <v>85</v>
      </c>
      <c r="H197" s="13" t="s">
        <v>352</v>
      </c>
      <c r="I197" s="13" t="s">
        <v>626</v>
      </c>
      <c r="J197" s="13" t="s">
        <v>352</v>
      </c>
      <c r="K197" s="13" t="s">
        <v>603</v>
      </c>
      <c r="L197" s="13" t="s">
        <v>603</v>
      </c>
      <c r="M197" s="13" t="s">
        <v>603</v>
      </c>
      <c r="N197" s="13" t="s">
        <v>45</v>
      </c>
      <c r="O197" s="13" t="s">
        <v>551</v>
      </c>
      <c r="P197" s="13" t="s">
        <v>45</v>
      </c>
      <c r="Q197" s="7" t="s">
        <v>612</v>
      </c>
      <c r="R197" s="13" t="s">
        <v>45</v>
      </c>
      <c r="S197" s="17">
        <v>44965</v>
      </c>
      <c r="T197" s="17">
        <v>44965</v>
      </c>
      <c r="U197" s="7" t="s">
        <v>46</v>
      </c>
      <c r="V197" s="210">
        <f t="shared" si="12"/>
        <v>48575</v>
      </c>
      <c r="W197" s="23">
        <v>48575</v>
      </c>
      <c r="X197" s="200"/>
      <c r="Y197" s="23">
        <v>38063.75</v>
      </c>
      <c r="Z197" s="23">
        <v>38063.75</v>
      </c>
      <c r="AA197" s="200"/>
      <c r="AB197" s="7" t="s">
        <v>45</v>
      </c>
      <c r="AC197" s="7" t="s">
        <v>45</v>
      </c>
      <c r="AD197" s="7" t="s">
        <v>45</v>
      </c>
      <c r="AE197" s="7" t="s">
        <v>45</v>
      </c>
      <c r="AF197" s="7" t="s">
        <v>45</v>
      </c>
      <c r="AG197" s="7" t="s">
        <v>45</v>
      </c>
      <c r="AH197" s="6"/>
      <c r="AI197" s="7" t="s">
        <v>47</v>
      </c>
      <c r="AJ197" s="8"/>
      <c r="AK197" s="235">
        <f t="shared" si="10"/>
        <v>10511.25</v>
      </c>
      <c r="AL197" s="235">
        <f t="shared" si="10"/>
        <v>0</v>
      </c>
      <c r="AM197" s="235">
        <f t="shared" si="11"/>
        <v>10511.25</v>
      </c>
    </row>
    <row r="198" spans="1:39" ht="18.600000000000001" customHeight="1" thickBot="1" x14ac:dyDescent="0.3">
      <c r="A198" s="301" t="s">
        <v>630</v>
      </c>
      <c r="B198" s="307" t="s">
        <v>326</v>
      </c>
      <c r="C198" s="309" t="s">
        <v>618</v>
      </c>
      <c r="D198" s="305" t="s">
        <v>625</v>
      </c>
      <c r="E198" s="301" t="s">
        <v>57</v>
      </c>
      <c r="F198" s="301" t="s">
        <v>43</v>
      </c>
      <c r="G198" s="301" t="s">
        <v>85</v>
      </c>
      <c r="H198" s="301" t="s">
        <v>352</v>
      </c>
      <c r="I198" s="301" t="s">
        <v>626</v>
      </c>
      <c r="J198" s="301" t="s">
        <v>352</v>
      </c>
      <c r="K198" s="301" t="s">
        <v>603</v>
      </c>
      <c r="L198" s="301" t="s">
        <v>603</v>
      </c>
      <c r="M198" s="301" t="s">
        <v>603</v>
      </c>
      <c r="N198" s="301" t="s">
        <v>45</v>
      </c>
      <c r="O198" s="301" t="s">
        <v>551</v>
      </c>
      <c r="P198" s="301" t="s">
        <v>45</v>
      </c>
      <c r="Q198" s="301" t="s">
        <v>631</v>
      </c>
      <c r="R198" s="301" t="s">
        <v>45</v>
      </c>
      <c r="S198" s="17">
        <v>45207</v>
      </c>
      <c r="T198" s="17">
        <v>45207</v>
      </c>
      <c r="U198" s="301" t="s">
        <v>46</v>
      </c>
      <c r="V198" s="210">
        <f t="shared" si="12"/>
        <v>8600</v>
      </c>
      <c r="W198" s="313">
        <v>8600</v>
      </c>
      <c r="X198" s="311"/>
      <c r="Y198" s="313">
        <v>6460</v>
      </c>
      <c r="Z198" s="313">
        <v>6460</v>
      </c>
      <c r="AA198" s="311"/>
      <c r="AB198" s="301" t="s">
        <v>45</v>
      </c>
      <c r="AC198" s="301" t="s">
        <v>45</v>
      </c>
      <c r="AD198" s="301" t="s">
        <v>45</v>
      </c>
      <c r="AE198" s="301" t="s">
        <v>45</v>
      </c>
      <c r="AF198" s="301" t="s">
        <v>45</v>
      </c>
      <c r="AG198" s="301" t="s">
        <v>45</v>
      </c>
      <c r="AH198" s="305"/>
      <c r="AI198" s="301" t="s">
        <v>47</v>
      </c>
      <c r="AJ198" s="8"/>
      <c r="AK198" s="235">
        <f t="shared" ref="AK198:AL261" si="13">W198-Z198</f>
        <v>2140</v>
      </c>
      <c r="AL198" s="235">
        <f t="shared" si="13"/>
        <v>0</v>
      </c>
      <c r="AM198" s="235">
        <f t="shared" ref="AM198:AM261" si="14">AK198+AL198</f>
        <v>2140</v>
      </c>
    </row>
    <row r="199" spans="1:39" ht="18.600000000000001" customHeight="1" thickBot="1" x14ac:dyDescent="0.3">
      <c r="A199" s="302"/>
      <c r="B199" s="308"/>
      <c r="C199" s="310"/>
      <c r="D199" s="306"/>
      <c r="E199" s="302"/>
      <c r="F199" s="302"/>
      <c r="G199" s="302"/>
      <c r="H199" s="302"/>
      <c r="I199" s="302"/>
      <c r="J199" s="302"/>
      <c r="K199" s="302"/>
      <c r="L199" s="302"/>
      <c r="M199" s="302"/>
      <c r="N199" s="302"/>
      <c r="O199" s="302"/>
      <c r="P199" s="302"/>
      <c r="Q199" s="302"/>
      <c r="R199" s="302"/>
      <c r="S199" s="13" t="s">
        <v>632</v>
      </c>
      <c r="T199" s="13" t="s">
        <v>632</v>
      </c>
      <c r="U199" s="302"/>
      <c r="V199" s="210">
        <f t="shared" si="12"/>
        <v>0</v>
      </c>
      <c r="W199" s="314"/>
      <c r="X199" s="312"/>
      <c r="Y199" s="314"/>
      <c r="Z199" s="314"/>
      <c r="AA199" s="312"/>
      <c r="AB199" s="302"/>
      <c r="AC199" s="302"/>
      <c r="AD199" s="302"/>
      <c r="AE199" s="302"/>
      <c r="AF199" s="302"/>
      <c r="AG199" s="302"/>
      <c r="AH199" s="306"/>
      <c r="AI199" s="302"/>
      <c r="AJ199" s="8"/>
      <c r="AK199" s="235">
        <f t="shared" si="13"/>
        <v>0</v>
      </c>
      <c r="AL199" s="235">
        <f t="shared" si="13"/>
        <v>0</v>
      </c>
      <c r="AM199" s="235">
        <f t="shared" si="14"/>
        <v>0</v>
      </c>
    </row>
    <row r="200" spans="1:39" ht="18.600000000000001" customHeight="1" thickBot="1" x14ac:dyDescent="0.3">
      <c r="A200" s="16" t="s">
        <v>633</v>
      </c>
      <c r="B200" s="11" t="s">
        <v>634</v>
      </c>
      <c r="C200" s="236" t="s">
        <v>618</v>
      </c>
      <c r="D200" s="21" t="s">
        <v>635</v>
      </c>
      <c r="E200" s="13" t="s">
        <v>57</v>
      </c>
      <c r="F200" s="13" t="s">
        <v>43</v>
      </c>
      <c r="G200" s="13" t="s">
        <v>51</v>
      </c>
      <c r="H200" s="13" t="s">
        <v>352</v>
      </c>
      <c r="I200" s="13" t="s">
        <v>352</v>
      </c>
      <c r="J200" s="13" t="s">
        <v>352</v>
      </c>
      <c r="K200" s="13" t="s">
        <v>612</v>
      </c>
      <c r="L200" s="13" t="s">
        <v>612</v>
      </c>
      <c r="M200" s="13" t="s">
        <v>612</v>
      </c>
      <c r="N200" s="13" t="s">
        <v>45</v>
      </c>
      <c r="O200" s="13" t="s">
        <v>612</v>
      </c>
      <c r="P200" s="13" t="s">
        <v>45</v>
      </c>
      <c r="Q200" s="13" t="s">
        <v>636</v>
      </c>
      <c r="R200" s="13" t="s">
        <v>45</v>
      </c>
      <c r="S200" s="13" t="s">
        <v>636</v>
      </c>
      <c r="T200" s="13" t="s">
        <v>636</v>
      </c>
      <c r="U200" s="7" t="s">
        <v>46</v>
      </c>
      <c r="V200" s="210">
        <f t="shared" si="12"/>
        <v>2370</v>
      </c>
      <c r="W200" s="20">
        <v>2370</v>
      </c>
      <c r="X200" s="200"/>
      <c r="Y200" s="20">
        <v>2370</v>
      </c>
      <c r="Z200" s="20">
        <v>2370</v>
      </c>
      <c r="AA200" s="200"/>
      <c r="AB200" s="7" t="s">
        <v>45</v>
      </c>
      <c r="AC200" s="7" t="s">
        <v>45</v>
      </c>
      <c r="AD200" s="7" t="s">
        <v>45</v>
      </c>
      <c r="AE200" s="7" t="s">
        <v>45</v>
      </c>
      <c r="AF200" s="7" t="s">
        <v>45</v>
      </c>
      <c r="AG200" s="7" t="s">
        <v>45</v>
      </c>
      <c r="AH200" s="6"/>
      <c r="AI200" s="7" t="s">
        <v>47</v>
      </c>
      <c r="AJ200" s="8"/>
      <c r="AK200" s="235">
        <f t="shared" si="13"/>
        <v>0</v>
      </c>
      <c r="AL200" s="235">
        <f t="shared" si="13"/>
        <v>0</v>
      </c>
      <c r="AM200" s="235">
        <f t="shared" si="14"/>
        <v>0</v>
      </c>
    </row>
    <row r="201" spans="1:39" ht="18.600000000000001" customHeight="1" thickBot="1" x14ac:dyDescent="0.3">
      <c r="A201" s="301" t="s">
        <v>637</v>
      </c>
      <c r="B201" s="307" t="s">
        <v>326</v>
      </c>
      <c r="C201" s="309" t="s">
        <v>618</v>
      </c>
      <c r="D201" s="305" t="s">
        <v>638</v>
      </c>
      <c r="E201" s="301" t="s">
        <v>57</v>
      </c>
      <c r="F201" s="301" t="s">
        <v>43</v>
      </c>
      <c r="G201" s="301" t="s">
        <v>85</v>
      </c>
      <c r="H201" s="301" t="s">
        <v>352</v>
      </c>
      <c r="I201" s="301" t="s">
        <v>603</v>
      </c>
      <c r="J201" s="301" t="s">
        <v>352</v>
      </c>
      <c r="K201" s="301" t="s">
        <v>636</v>
      </c>
      <c r="L201" s="301" t="s">
        <v>636</v>
      </c>
      <c r="M201" s="301" t="s">
        <v>636</v>
      </c>
      <c r="N201" s="301" t="s">
        <v>45</v>
      </c>
      <c r="O201" s="301" t="s">
        <v>631</v>
      </c>
      <c r="P201" s="301" t="s">
        <v>45</v>
      </c>
      <c r="Q201" s="303">
        <v>45024</v>
      </c>
      <c r="R201" s="301" t="s">
        <v>45</v>
      </c>
      <c r="S201" s="17">
        <v>45207</v>
      </c>
      <c r="T201" s="17">
        <v>45207</v>
      </c>
      <c r="U201" s="301" t="s">
        <v>46</v>
      </c>
      <c r="V201" s="210">
        <f t="shared" si="12"/>
        <v>76111</v>
      </c>
      <c r="W201" s="23">
        <v>76111</v>
      </c>
      <c r="X201" s="200"/>
      <c r="Y201" s="23">
        <v>49799</v>
      </c>
      <c r="Z201" s="23">
        <v>49799</v>
      </c>
      <c r="AA201" s="200"/>
      <c r="AB201" s="7" t="s">
        <v>45</v>
      </c>
      <c r="AC201" s="7" t="s">
        <v>45</v>
      </c>
      <c r="AD201" s="7" t="s">
        <v>45</v>
      </c>
      <c r="AE201" s="7" t="s">
        <v>45</v>
      </c>
      <c r="AF201" s="7" t="s">
        <v>45</v>
      </c>
      <c r="AG201" s="7" t="s">
        <v>45</v>
      </c>
      <c r="AH201" s="6"/>
      <c r="AI201" s="7" t="s">
        <v>47</v>
      </c>
      <c r="AJ201" s="8"/>
      <c r="AK201" s="235">
        <f t="shared" si="13"/>
        <v>26312</v>
      </c>
      <c r="AL201" s="235">
        <f t="shared" si="13"/>
        <v>0</v>
      </c>
      <c r="AM201" s="235">
        <f t="shared" si="14"/>
        <v>26312</v>
      </c>
    </row>
    <row r="202" spans="1:39" ht="18.600000000000001" customHeight="1" thickBot="1" x14ac:dyDescent="0.3">
      <c r="A202" s="302"/>
      <c r="B202" s="308"/>
      <c r="C202" s="310"/>
      <c r="D202" s="306"/>
      <c r="E202" s="302"/>
      <c r="F202" s="302"/>
      <c r="G202" s="302"/>
      <c r="H202" s="302"/>
      <c r="I202" s="302"/>
      <c r="J202" s="302"/>
      <c r="K202" s="302"/>
      <c r="L202" s="302"/>
      <c r="M202" s="302"/>
      <c r="N202" s="302"/>
      <c r="O202" s="302"/>
      <c r="P202" s="302"/>
      <c r="Q202" s="304"/>
      <c r="R202" s="302"/>
      <c r="S202" s="13" t="s">
        <v>632</v>
      </c>
      <c r="T202" s="13" t="s">
        <v>632</v>
      </c>
      <c r="U202" s="302"/>
      <c r="V202" s="210">
        <f t="shared" si="12"/>
        <v>0</v>
      </c>
      <c r="W202" s="204"/>
      <c r="X202" s="200"/>
      <c r="Y202" s="204"/>
      <c r="Z202" s="204"/>
      <c r="AA202" s="200"/>
      <c r="AB202" s="6"/>
      <c r="AC202" s="6"/>
      <c r="AD202" s="6"/>
      <c r="AE202" s="6"/>
      <c r="AF202" s="6"/>
      <c r="AG202" s="6"/>
      <c r="AH202" s="6"/>
      <c r="AI202" s="6"/>
      <c r="AJ202" s="199"/>
      <c r="AK202" s="235">
        <f t="shared" si="13"/>
        <v>0</v>
      </c>
      <c r="AL202" s="235">
        <f t="shared" si="13"/>
        <v>0</v>
      </c>
      <c r="AM202" s="235">
        <f t="shared" si="14"/>
        <v>0</v>
      </c>
    </row>
    <row r="203" spans="1:39" ht="18.600000000000001" customHeight="1" thickBot="1" x14ac:dyDescent="0.3">
      <c r="A203" s="16" t="s">
        <v>639</v>
      </c>
      <c r="B203" s="21" t="s">
        <v>640</v>
      </c>
      <c r="C203" s="236" t="s">
        <v>618</v>
      </c>
      <c r="D203" s="11" t="s">
        <v>638</v>
      </c>
      <c r="E203" s="13" t="s">
        <v>57</v>
      </c>
      <c r="F203" s="13" t="s">
        <v>43</v>
      </c>
      <c r="G203" s="13" t="s">
        <v>85</v>
      </c>
      <c r="H203" s="13" t="s">
        <v>352</v>
      </c>
      <c r="I203" s="13" t="s">
        <v>603</v>
      </c>
      <c r="J203" s="13" t="s">
        <v>352</v>
      </c>
      <c r="K203" s="13" t="s">
        <v>636</v>
      </c>
      <c r="L203" s="13" t="s">
        <v>636</v>
      </c>
      <c r="M203" s="13" t="s">
        <v>636</v>
      </c>
      <c r="N203" s="13" t="s">
        <v>45</v>
      </c>
      <c r="O203" s="13" t="s">
        <v>631</v>
      </c>
      <c r="P203" s="13" t="s">
        <v>45</v>
      </c>
      <c r="Q203" s="13" t="s">
        <v>641</v>
      </c>
      <c r="R203" s="13" t="s">
        <v>45</v>
      </c>
      <c r="S203" s="17">
        <v>45177</v>
      </c>
      <c r="T203" s="17">
        <v>45177</v>
      </c>
      <c r="U203" s="7" t="s">
        <v>46</v>
      </c>
      <c r="V203" s="210">
        <f t="shared" si="12"/>
        <v>32200</v>
      </c>
      <c r="W203" s="23">
        <v>32200</v>
      </c>
      <c r="X203" s="200"/>
      <c r="Y203" s="23">
        <v>22060</v>
      </c>
      <c r="Z203" s="23">
        <v>22060</v>
      </c>
      <c r="AA203" s="200"/>
      <c r="AB203" s="7" t="s">
        <v>45</v>
      </c>
      <c r="AC203" s="7" t="s">
        <v>45</v>
      </c>
      <c r="AD203" s="7" t="s">
        <v>45</v>
      </c>
      <c r="AE203" s="7" t="s">
        <v>45</v>
      </c>
      <c r="AF203" s="7" t="s">
        <v>45</v>
      </c>
      <c r="AG203" s="7" t="s">
        <v>45</v>
      </c>
      <c r="AH203" s="6"/>
      <c r="AI203" s="7" t="s">
        <v>47</v>
      </c>
      <c r="AJ203" s="8"/>
      <c r="AK203" s="235">
        <f t="shared" si="13"/>
        <v>10140</v>
      </c>
      <c r="AL203" s="235">
        <f t="shared" si="13"/>
        <v>0</v>
      </c>
      <c r="AM203" s="235">
        <f t="shared" si="14"/>
        <v>10140</v>
      </c>
    </row>
    <row r="204" spans="1:39" ht="18.600000000000001" customHeight="1" thickBot="1" x14ac:dyDescent="0.3">
      <c r="A204" s="16" t="s">
        <v>642</v>
      </c>
      <c r="B204" s="21" t="s">
        <v>643</v>
      </c>
      <c r="C204" s="236" t="s">
        <v>618</v>
      </c>
      <c r="D204" s="11" t="s">
        <v>638</v>
      </c>
      <c r="E204" s="13" t="s">
        <v>57</v>
      </c>
      <c r="F204" s="13" t="s">
        <v>43</v>
      </c>
      <c r="G204" s="13" t="s">
        <v>85</v>
      </c>
      <c r="H204" s="13" t="s">
        <v>352</v>
      </c>
      <c r="I204" s="13" t="s">
        <v>603</v>
      </c>
      <c r="J204" s="13" t="s">
        <v>352</v>
      </c>
      <c r="K204" s="13" t="s">
        <v>636</v>
      </c>
      <c r="L204" s="13" t="s">
        <v>636</v>
      </c>
      <c r="M204" s="13" t="s">
        <v>636</v>
      </c>
      <c r="N204" s="13" t="s">
        <v>45</v>
      </c>
      <c r="O204" s="13" t="s">
        <v>631</v>
      </c>
      <c r="P204" s="13" t="s">
        <v>45</v>
      </c>
      <c r="Q204" s="17">
        <v>45024</v>
      </c>
      <c r="R204" s="13" t="s">
        <v>45</v>
      </c>
      <c r="S204" s="17">
        <v>45207</v>
      </c>
      <c r="T204" s="17">
        <v>45207</v>
      </c>
      <c r="U204" s="7" t="s">
        <v>46</v>
      </c>
      <c r="V204" s="210">
        <f t="shared" si="12"/>
        <v>33000</v>
      </c>
      <c r="W204" s="23">
        <v>33000</v>
      </c>
      <c r="X204" s="200"/>
      <c r="Y204" s="23">
        <v>23400</v>
      </c>
      <c r="Z204" s="23">
        <v>23400</v>
      </c>
      <c r="AA204" s="200"/>
      <c r="AB204" s="7" t="s">
        <v>45</v>
      </c>
      <c r="AC204" s="7" t="s">
        <v>45</v>
      </c>
      <c r="AD204" s="7" t="s">
        <v>45</v>
      </c>
      <c r="AE204" s="7" t="s">
        <v>45</v>
      </c>
      <c r="AF204" s="7" t="s">
        <v>45</v>
      </c>
      <c r="AG204" s="7" t="s">
        <v>45</v>
      </c>
      <c r="AH204" s="6"/>
      <c r="AI204" s="7" t="s">
        <v>47</v>
      </c>
      <c r="AJ204" s="8"/>
      <c r="AK204" s="235">
        <f t="shared" si="13"/>
        <v>9600</v>
      </c>
      <c r="AL204" s="235">
        <f t="shared" si="13"/>
        <v>0</v>
      </c>
      <c r="AM204" s="235">
        <f t="shared" si="14"/>
        <v>9600</v>
      </c>
    </row>
    <row r="205" spans="1:39" ht="18.600000000000001" customHeight="1" thickBot="1" x14ac:dyDescent="0.3">
      <c r="A205" s="16" t="s">
        <v>644</v>
      </c>
      <c r="B205" s="21" t="s">
        <v>645</v>
      </c>
      <c r="C205" s="236" t="s">
        <v>618</v>
      </c>
      <c r="D205" s="11" t="s">
        <v>638</v>
      </c>
      <c r="E205" s="13" t="s">
        <v>57</v>
      </c>
      <c r="F205" s="13" t="s">
        <v>43</v>
      </c>
      <c r="G205" s="13" t="s">
        <v>85</v>
      </c>
      <c r="H205" s="13" t="s">
        <v>352</v>
      </c>
      <c r="I205" s="13" t="s">
        <v>603</v>
      </c>
      <c r="J205" s="13" t="s">
        <v>352</v>
      </c>
      <c r="K205" s="13" t="s">
        <v>636</v>
      </c>
      <c r="L205" s="13" t="s">
        <v>636</v>
      </c>
      <c r="M205" s="13" t="s">
        <v>636</v>
      </c>
      <c r="N205" s="13" t="s">
        <v>45</v>
      </c>
      <c r="O205" s="13" t="s">
        <v>631</v>
      </c>
      <c r="P205" s="13" t="s">
        <v>45</v>
      </c>
      <c r="Q205" s="17">
        <v>45024</v>
      </c>
      <c r="R205" s="13" t="s">
        <v>45</v>
      </c>
      <c r="S205" s="17">
        <v>45207</v>
      </c>
      <c r="T205" s="17">
        <v>45207</v>
      </c>
      <c r="U205" s="7" t="s">
        <v>46</v>
      </c>
      <c r="V205" s="210">
        <f t="shared" si="12"/>
        <v>25540</v>
      </c>
      <c r="W205" s="23">
        <v>25540</v>
      </c>
      <c r="X205" s="200"/>
      <c r="Y205" s="23">
        <v>21422</v>
      </c>
      <c r="Z205" s="23">
        <v>21422</v>
      </c>
      <c r="AA205" s="200"/>
      <c r="AB205" s="7" t="s">
        <v>45</v>
      </c>
      <c r="AC205" s="7" t="s">
        <v>45</v>
      </c>
      <c r="AD205" s="7" t="s">
        <v>45</v>
      </c>
      <c r="AE205" s="7" t="s">
        <v>45</v>
      </c>
      <c r="AF205" s="7" t="s">
        <v>45</v>
      </c>
      <c r="AG205" s="7" t="s">
        <v>45</v>
      </c>
      <c r="AH205" s="6"/>
      <c r="AI205" s="7" t="s">
        <v>47</v>
      </c>
      <c r="AJ205" s="8"/>
      <c r="AK205" s="235">
        <f t="shared" si="13"/>
        <v>4118</v>
      </c>
      <c r="AL205" s="235">
        <f t="shared" si="13"/>
        <v>0</v>
      </c>
      <c r="AM205" s="235">
        <f t="shared" si="14"/>
        <v>4118</v>
      </c>
    </row>
    <row r="206" spans="1:39" ht="18.600000000000001" customHeight="1" thickBot="1" x14ac:dyDescent="0.3">
      <c r="A206" s="196"/>
      <c r="B206" s="197"/>
      <c r="C206" s="296">
        <v>45139</v>
      </c>
      <c r="D206" s="297"/>
      <c r="E206" s="197"/>
      <c r="F206" s="197"/>
      <c r="G206" s="197"/>
      <c r="H206" s="197"/>
      <c r="I206" s="197"/>
      <c r="J206" s="197"/>
      <c r="K206" s="197"/>
      <c r="L206" s="197"/>
      <c r="M206" s="197"/>
      <c r="N206" s="197"/>
      <c r="O206" s="197"/>
      <c r="P206" s="197"/>
      <c r="Q206" s="197"/>
      <c r="R206" s="197"/>
      <c r="S206" s="197"/>
      <c r="T206" s="197"/>
      <c r="U206" s="197"/>
      <c r="V206" s="12">
        <v>0</v>
      </c>
      <c r="W206" s="198"/>
      <c r="X206" s="198"/>
      <c r="Y206" s="198"/>
      <c r="Z206" s="198"/>
      <c r="AA206" s="198"/>
      <c r="AB206" s="197"/>
      <c r="AC206" s="197"/>
      <c r="AD206" s="197"/>
      <c r="AE206" s="197"/>
      <c r="AF206" s="197"/>
      <c r="AG206" s="197"/>
      <c r="AH206" s="197"/>
      <c r="AI206" s="197"/>
      <c r="AJ206" s="199"/>
      <c r="AK206" s="235">
        <f t="shared" si="13"/>
        <v>0</v>
      </c>
      <c r="AL206" s="235">
        <f t="shared" si="13"/>
        <v>0</v>
      </c>
      <c r="AM206" s="235">
        <f t="shared" si="14"/>
        <v>0</v>
      </c>
    </row>
    <row r="207" spans="1:39" ht="18.600000000000001" customHeight="1" thickBot="1" x14ac:dyDescent="0.3">
      <c r="A207" s="16" t="s">
        <v>646</v>
      </c>
      <c r="B207" s="11" t="s">
        <v>91</v>
      </c>
      <c r="C207" s="236" t="s">
        <v>184</v>
      </c>
      <c r="D207" s="11" t="s">
        <v>647</v>
      </c>
      <c r="E207" s="13" t="s">
        <v>42</v>
      </c>
      <c r="F207" s="13" t="s">
        <v>43</v>
      </c>
      <c r="G207" s="13" t="s">
        <v>51</v>
      </c>
      <c r="H207" s="13" t="s">
        <v>352</v>
      </c>
      <c r="I207" s="13" t="s">
        <v>352</v>
      </c>
      <c r="J207" s="13" t="s">
        <v>352</v>
      </c>
      <c r="K207" s="13" t="s">
        <v>631</v>
      </c>
      <c r="L207" s="13" t="s">
        <v>631</v>
      </c>
      <c r="M207" s="13" t="s">
        <v>631</v>
      </c>
      <c r="N207" s="13" t="s">
        <v>45</v>
      </c>
      <c r="O207" s="17">
        <v>44934</v>
      </c>
      <c r="P207" s="13" t="s">
        <v>45</v>
      </c>
      <c r="Q207" s="17">
        <v>45024</v>
      </c>
      <c r="R207" s="13" t="s">
        <v>45</v>
      </c>
      <c r="S207" s="13" t="s">
        <v>648</v>
      </c>
      <c r="T207" s="13" t="s">
        <v>648</v>
      </c>
      <c r="U207" s="7" t="s">
        <v>46</v>
      </c>
      <c r="V207" s="210">
        <f t="shared" ref="V207:V223" si="15">SUM(W207+X207)</f>
        <v>2400</v>
      </c>
      <c r="W207" s="23">
        <v>2400</v>
      </c>
      <c r="X207" s="200"/>
      <c r="Y207" s="23">
        <v>2300</v>
      </c>
      <c r="Z207" s="23">
        <v>2300</v>
      </c>
      <c r="AA207" s="200"/>
      <c r="AB207" s="7" t="s">
        <v>45</v>
      </c>
      <c r="AC207" s="7" t="s">
        <v>45</v>
      </c>
      <c r="AD207" s="7" t="s">
        <v>45</v>
      </c>
      <c r="AE207" s="7" t="s">
        <v>45</v>
      </c>
      <c r="AF207" s="7" t="s">
        <v>45</v>
      </c>
      <c r="AG207" s="7" t="s">
        <v>45</v>
      </c>
      <c r="AH207" s="6"/>
      <c r="AI207" s="7" t="s">
        <v>47</v>
      </c>
      <c r="AJ207" s="8"/>
      <c r="AK207" s="235">
        <f t="shared" si="13"/>
        <v>100</v>
      </c>
      <c r="AL207" s="235">
        <f t="shared" si="13"/>
        <v>0</v>
      </c>
      <c r="AM207" s="235">
        <f t="shared" si="14"/>
        <v>100</v>
      </c>
    </row>
    <row r="208" spans="1:39" ht="18.600000000000001" customHeight="1" thickBot="1" x14ac:dyDescent="0.3">
      <c r="A208" s="16" t="s">
        <v>649</v>
      </c>
      <c r="B208" s="11" t="s">
        <v>650</v>
      </c>
      <c r="C208" s="222" t="s">
        <v>66</v>
      </c>
      <c r="D208" s="11" t="s">
        <v>651</v>
      </c>
      <c r="E208" s="13" t="s">
        <v>68</v>
      </c>
      <c r="F208" s="13" t="s">
        <v>43</v>
      </c>
      <c r="G208" s="13" t="s">
        <v>51</v>
      </c>
      <c r="H208" s="13" t="s">
        <v>352</v>
      </c>
      <c r="I208" s="13" t="s">
        <v>352</v>
      </c>
      <c r="J208" s="13" t="s">
        <v>352</v>
      </c>
      <c r="K208" s="17">
        <v>44993</v>
      </c>
      <c r="L208" s="17">
        <v>44993</v>
      </c>
      <c r="M208" s="17">
        <v>44993</v>
      </c>
      <c r="N208" s="13" t="s">
        <v>45</v>
      </c>
      <c r="O208" s="17">
        <v>44993</v>
      </c>
      <c r="P208" s="13" t="s">
        <v>45</v>
      </c>
      <c r="Q208" s="17">
        <v>44993</v>
      </c>
      <c r="R208" s="13" t="s">
        <v>45</v>
      </c>
      <c r="S208" s="17">
        <v>45054</v>
      </c>
      <c r="T208" s="17">
        <v>45054</v>
      </c>
      <c r="U208" s="7" t="s">
        <v>46</v>
      </c>
      <c r="V208" s="210">
        <f t="shared" si="15"/>
        <v>16000</v>
      </c>
      <c r="W208" s="23">
        <v>16000</v>
      </c>
      <c r="X208" s="200"/>
      <c r="Y208" s="23">
        <v>16000</v>
      </c>
      <c r="Z208" s="23">
        <v>16000</v>
      </c>
      <c r="AA208" s="200"/>
      <c r="AB208" s="7" t="s">
        <v>45</v>
      </c>
      <c r="AC208" s="7" t="s">
        <v>45</v>
      </c>
      <c r="AD208" s="7" t="s">
        <v>45</v>
      </c>
      <c r="AE208" s="7" t="s">
        <v>45</v>
      </c>
      <c r="AF208" s="7" t="s">
        <v>45</v>
      </c>
      <c r="AG208" s="7" t="s">
        <v>45</v>
      </c>
      <c r="AH208" s="6"/>
      <c r="AI208" s="7" t="s">
        <v>47</v>
      </c>
      <c r="AJ208" s="8"/>
      <c r="AK208" s="235">
        <f t="shared" si="13"/>
        <v>0</v>
      </c>
      <c r="AL208" s="235">
        <f t="shared" si="13"/>
        <v>0</v>
      </c>
      <c r="AM208" s="235">
        <f t="shared" si="14"/>
        <v>0</v>
      </c>
    </row>
    <row r="209" spans="1:39" ht="18.600000000000001" customHeight="1" thickBot="1" x14ac:dyDescent="0.3">
      <c r="A209" s="16" t="s">
        <v>652</v>
      </c>
      <c r="B209" s="11" t="s">
        <v>143</v>
      </c>
      <c r="C209" s="222" t="s">
        <v>74</v>
      </c>
      <c r="D209" s="11" t="s">
        <v>653</v>
      </c>
      <c r="E209" s="13" t="s">
        <v>68</v>
      </c>
      <c r="F209" s="13" t="s">
        <v>43</v>
      </c>
      <c r="G209" s="13" t="s">
        <v>51</v>
      </c>
      <c r="H209" s="13" t="s">
        <v>352</v>
      </c>
      <c r="I209" s="13" t="s">
        <v>352</v>
      </c>
      <c r="J209" s="13" t="s">
        <v>352</v>
      </c>
      <c r="K209" s="17">
        <v>44993</v>
      </c>
      <c r="L209" s="17">
        <v>44993</v>
      </c>
      <c r="M209" s="17">
        <v>44993</v>
      </c>
      <c r="N209" s="13" t="s">
        <v>45</v>
      </c>
      <c r="O209" s="17">
        <v>45024</v>
      </c>
      <c r="P209" s="13" t="s">
        <v>45</v>
      </c>
      <c r="Q209" s="17">
        <v>45024</v>
      </c>
      <c r="R209" s="13" t="s">
        <v>45</v>
      </c>
      <c r="S209" s="17">
        <v>45024</v>
      </c>
      <c r="T209" s="17">
        <v>45024</v>
      </c>
      <c r="U209" s="7" t="s">
        <v>46</v>
      </c>
      <c r="V209" s="210">
        <f t="shared" si="15"/>
        <v>23000</v>
      </c>
      <c r="W209" s="19">
        <v>23000</v>
      </c>
      <c r="X209" s="24"/>
      <c r="Y209" s="19">
        <v>22000</v>
      </c>
      <c r="Z209" s="19">
        <v>22000</v>
      </c>
      <c r="AA209" s="24"/>
      <c r="AB209" s="7" t="s">
        <v>45</v>
      </c>
      <c r="AC209" s="7" t="s">
        <v>45</v>
      </c>
      <c r="AD209" s="7" t="s">
        <v>45</v>
      </c>
      <c r="AE209" s="7" t="s">
        <v>45</v>
      </c>
      <c r="AF209" s="7" t="s">
        <v>45</v>
      </c>
      <c r="AG209" s="7" t="s">
        <v>45</v>
      </c>
      <c r="AH209" s="6"/>
      <c r="AI209" s="7" t="s">
        <v>47</v>
      </c>
      <c r="AJ209" s="8"/>
      <c r="AK209" s="235">
        <f t="shared" si="13"/>
        <v>1000</v>
      </c>
      <c r="AL209" s="235">
        <f t="shared" si="13"/>
        <v>0</v>
      </c>
      <c r="AM209" s="235">
        <f t="shared" si="14"/>
        <v>1000</v>
      </c>
    </row>
    <row r="210" spans="1:39" ht="18.600000000000001" customHeight="1" thickBot="1" x14ac:dyDescent="0.3">
      <c r="A210" s="16" t="s">
        <v>654</v>
      </c>
      <c r="B210" s="11" t="s">
        <v>655</v>
      </c>
      <c r="C210" s="236" t="s">
        <v>618</v>
      </c>
      <c r="D210" s="11" t="s">
        <v>656</v>
      </c>
      <c r="E210" s="13" t="s">
        <v>80</v>
      </c>
      <c r="F210" s="13" t="s">
        <v>43</v>
      </c>
      <c r="G210" s="13" t="s">
        <v>51</v>
      </c>
      <c r="H210" s="13" t="s">
        <v>352</v>
      </c>
      <c r="I210" s="13" t="s">
        <v>352</v>
      </c>
      <c r="J210" s="13" t="s">
        <v>352</v>
      </c>
      <c r="K210" s="17">
        <v>45207</v>
      </c>
      <c r="L210" s="17">
        <v>45207</v>
      </c>
      <c r="M210" s="17">
        <v>45207</v>
      </c>
      <c r="N210" s="13" t="s">
        <v>45</v>
      </c>
      <c r="O210" s="13" t="s">
        <v>657</v>
      </c>
      <c r="P210" s="13" t="s">
        <v>45</v>
      </c>
      <c r="Q210" s="17">
        <v>45024</v>
      </c>
      <c r="R210" s="13" t="s">
        <v>45</v>
      </c>
      <c r="S210" s="13" t="s">
        <v>658</v>
      </c>
      <c r="T210" s="13" t="s">
        <v>658</v>
      </c>
      <c r="U210" s="7" t="s">
        <v>46</v>
      </c>
      <c r="V210" s="210">
        <f t="shared" si="15"/>
        <v>23000</v>
      </c>
      <c r="W210" s="19">
        <v>23000</v>
      </c>
      <c r="X210" s="24"/>
      <c r="Y210" s="19">
        <v>17500</v>
      </c>
      <c r="Z210" s="19">
        <v>17500</v>
      </c>
      <c r="AA210" s="24"/>
      <c r="AB210" s="7" t="s">
        <v>45</v>
      </c>
      <c r="AC210" s="7" t="s">
        <v>45</v>
      </c>
      <c r="AD210" s="7" t="s">
        <v>45</v>
      </c>
      <c r="AE210" s="7" t="s">
        <v>45</v>
      </c>
      <c r="AF210" s="7" t="s">
        <v>45</v>
      </c>
      <c r="AG210" s="7" t="s">
        <v>45</v>
      </c>
      <c r="AH210" s="6"/>
      <c r="AI210" s="7" t="s">
        <v>47</v>
      </c>
      <c r="AJ210" s="8"/>
      <c r="AK210" s="235">
        <f t="shared" si="13"/>
        <v>5500</v>
      </c>
      <c r="AL210" s="235">
        <f t="shared" si="13"/>
        <v>0</v>
      </c>
      <c r="AM210" s="235">
        <f t="shared" si="14"/>
        <v>5500</v>
      </c>
    </row>
    <row r="211" spans="1:39" ht="18.600000000000001" customHeight="1" thickBot="1" x14ac:dyDescent="0.3">
      <c r="A211" s="16" t="s">
        <v>659</v>
      </c>
      <c r="B211" s="11" t="s">
        <v>523</v>
      </c>
      <c r="C211" s="236" t="s">
        <v>184</v>
      </c>
      <c r="D211" s="11" t="s">
        <v>660</v>
      </c>
      <c r="E211" s="13" t="s">
        <v>57</v>
      </c>
      <c r="F211" s="13" t="s">
        <v>43</v>
      </c>
      <c r="G211" s="13" t="s">
        <v>51</v>
      </c>
      <c r="H211" s="13" t="s">
        <v>352</v>
      </c>
      <c r="I211" s="13" t="s">
        <v>352</v>
      </c>
      <c r="J211" s="13" t="s">
        <v>352</v>
      </c>
      <c r="K211" s="13" t="s">
        <v>657</v>
      </c>
      <c r="L211" s="13" t="s">
        <v>657</v>
      </c>
      <c r="M211" s="13" t="s">
        <v>657</v>
      </c>
      <c r="N211" s="13" t="s">
        <v>45</v>
      </c>
      <c r="O211" s="13" t="s">
        <v>657</v>
      </c>
      <c r="P211" s="13" t="s">
        <v>45</v>
      </c>
      <c r="Q211" s="17">
        <v>45024</v>
      </c>
      <c r="R211" s="13" t="s">
        <v>45</v>
      </c>
      <c r="S211" s="13" t="s">
        <v>661</v>
      </c>
      <c r="T211" s="13" t="s">
        <v>661</v>
      </c>
      <c r="U211" s="7" t="s">
        <v>46</v>
      </c>
      <c r="V211" s="210">
        <f t="shared" si="15"/>
        <v>2500</v>
      </c>
      <c r="W211" s="19">
        <v>2500</v>
      </c>
      <c r="X211" s="24"/>
      <c r="Y211" s="19">
        <v>2100</v>
      </c>
      <c r="Z211" s="19">
        <v>2100</v>
      </c>
      <c r="AA211" s="24"/>
      <c r="AB211" s="7" t="s">
        <v>45</v>
      </c>
      <c r="AC211" s="7" t="s">
        <v>45</v>
      </c>
      <c r="AD211" s="7" t="s">
        <v>45</v>
      </c>
      <c r="AE211" s="7" t="s">
        <v>45</v>
      </c>
      <c r="AF211" s="7" t="s">
        <v>45</v>
      </c>
      <c r="AG211" s="7" t="s">
        <v>45</v>
      </c>
      <c r="AH211" s="6"/>
      <c r="AI211" s="7" t="s">
        <v>47</v>
      </c>
      <c r="AJ211" s="8"/>
      <c r="AK211" s="235">
        <f t="shared" si="13"/>
        <v>400</v>
      </c>
      <c r="AL211" s="235">
        <f t="shared" si="13"/>
        <v>0</v>
      </c>
      <c r="AM211" s="235">
        <f t="shared" si="14"/>
        <v>400</v>
      </c>
    </row>
    <row r="212" spans="1:39" ht="18.600000000000001" customHeight="1" thickBot="1" x14ac:dyDescent="0.3">
      <c r="A212" s="16" t="s">
        <v>662</v>
      </c>
      <c r="B212" s="9" t="s">
        <v>663</v>
      </c>
      <c r="C212" s="222" t="s">
        <v>664</v>
      </c>
      <c r="D212" s="6" t="s">
        <v>665</v>
      </c>
      <c r="E212" s="7" t="s">
        <v>179</v>
      </c>
      <c r="F212" s="7" t="s">
        <v>43</v>
      </c>
      <c r="G212" s="7" t="s">
        <v>51</v>
      </c>
      <c r="H212" s="7" t="s">
        <v>352</v>
      </c>
      <c r="I212" s="7" t="s">
        <v>352</v>
      </c>
      <c r="J212" s="7" t="s">
        <v>352</v>
      </c>
      <c r="K212" s="7" t="s">
        <v>657</v>
      </c>
      <c r="L212" s="7" t="s">
        <v>657</v>
      </c>
      <c r="M212" s="7" t="s">
        <v>657</v>
      </c>
      <c r="N212" s="7" t="s">
        <v>45</v>
      </c>
      <c r="O212" s="7" t="s">
        <v>666</v>
      </c>
      <c r="P212" s="7" t="s">
        <v>45</v>
      </c>
      <c r="Q212" s="7" t="s">
        <v>661</v>
      </c>
      <c r="R212" s="7" t="s">
        <v>45</v>
      </c>
      <c r="S212" s="18">
        <v>45147</v>
      </c>
      <c r="T212" s="7" t="s">
        <v>667</v>
      </c>
      <c r="U212" s="7" t="s">
        <v>46</v>
      </c>
      <c r="V212" s="210">
        <f t="shared" si="15"/>
        <v>47500</v>
      </c>
      <c r="W212" s="19">
        <v>47500</v>
      </c>
      <c r="X212" s="24"/>
      <c r="Y212" s="19">
        <v>45000</v>
      </c>
      <c r="Z212" s="19">
        <v>45000</v>
      </c>
      <c r="AA212" s="24"/>
      <c r="AB212" s="7" t="s">
        <v>45</v>
      </c>
      <c r="AC212" s="7" t="s">
        <v>45</v>
      </c>
      <c r="AD212" s="7" t="s">
        <v>45</v>
      </c>
      <c r="AE212" s="7" t="s">
        <v>45</v>
      </c>
      <c r="AF212" s="7" t="s">
        <v>45</v>
      </c>
      <c r="AG212" s="7" t="s">
        <v>45</v>
      </c>
      <c r="AH212" s="6"/>
      <c r="AI212" s="7" t="s">
        <v>47</v>
      </c>
      <c r="AJ212" s="8"/>
      <c r="AK212" s="235">
        <f t="shared" si="13"/>
        <v>2500</v>
      </c>
      <c r="AL212" s="235">
        <f t="shared" si="13"/>
        <v>0</v>
      </c>
      <c r="AM212" s="235">
        <f t="shared" si="14"/>
        <v>2500</v>
      </c>
    </row>
    <row r="213" spans="1:39" ht="18.600000000000001" customHeight="1" thickBot="1" x14ac:dyDescent="0.3">
      <c r="A213" s="16" t="s">
        <v>668</v>
      </c>
      <c r="B213" s="6" t="s">
        <v>669</v>
      </c>
      <c r="C213" s="236" t="s">
        <v>170</v>
      </c>
      <c r="D213" s="11" t="s">
        <v>670</v>
      </c>
      <c r="E213" s="13" t="s">
        <v>57</v>
      </c>
      <c r="F213" s="13" t="s">
        <v>43</v>
      </c>
      <c r="G213" s="13" t="s">
        <v>51</v>
      </c>
      <c r="H213" s="13" t="s">
        <v>352</v>
      </c>
      <c r="I213" s="13" t="s">
        <v>352</v>
      </c>
      <c r="J213" s="13" t="s">
        <v>352</v>
      </c>
      <c r="K213" s="13" t="s">
        <v>661</v>
      </c>
      <c r="L213" s="13" t="s">
        <v>661</v>
      </c>
      <c r="M213" s="13" t="s">
        <v>661</v>
      </c>
      <c r="N213" s="13" t="s">
        <v>45</v>
      </c>
      <c r="O213" s="13" t="s">
        <v>632</v>
      </c>
      <c r="P213" s="13" t="s">
        <v>45</v>
      </c>
      <c r="Q213" s="13" t="s">
        <v>671</v>
      </c>
      <c r="R213" s="13" t="s">
        <v>45</v>
      </c>
      <c r="S213" s="17">
        <v>44935</v>
      </c>
      <c r="T213" s="17">
        <v>44935</v>
      </c>
      <c r="U213" s="7" t="s">
        <v>46</v>
      </c>
      <c r="V213" s="210">
        <f t="shared" si="15"/>
        <v>13000</v>
      </c>
      <c r="W213" s="19">
        <v>13000</v>
      </c>
      <c r="X213" s="24"/>
      <c r="Y213" s="19">
        <v>13000</v>
      </c>
      <c r="Z213" s="19">
        <v>13000</v>
      </c>
      <c r="AA213" s="24"/>
      <c r="AB213" s="7" t="s">
        <v>45</v>
      </c>
      <c r="AC213" s="7" t="s">
        <v>45</v>
      </c>
      <c r="AD213" s="7" t="s">
        <v>45</v>
      </c>
      <c r="AE213" s="7" t="s">
        <v>45</v>
      </c>
      <c r="AF213" s="7" t="s">
        <v>45</v>
      </c>
      <c r="AG213" s="7" t="s">
        <v>45</v>
      </c>
      <c r="AH213" s="6"/>
      <c r="AI213" s="7" t="s">
        <v>47</v>
      </c>
      <c r="AJ213" s="8"/>
      <c r="AK213" s="235">
        <f t="shared" si="13"/>
        <v>0</v>
      </c>
      <c r="AL213" s="235">
        <f t="shared" si="13"/>
        <v>0</v>
      </c>
      <c r="AM213" s="235">
        <f t="shared" si="14"/>
        <v>0</v>
      </c>
    </row>
    <row r="214" spans="1:39" ht="18.600000000000001" customHeight="1" thickBot="1" x14ac:dyDescent="0.3">
      <c r="A214" s="16" t="s">
        <v>672</v>
      </c>
      <c r="B214" s="11" t="s">
        <v>131</v>
      </c>
      <c r="C214" s="236" t="s">
        <v>61</v>
      </c>
      <c r="D214" s="11" t="s">
        <v>673</v>
      </c>
      <c r="E214" s="13" t="s">
        <v>356</v>
      </c>
      <c r="F214" s="13" t="s">
        <v>43</v>
      </c>
      <c r="G214" s="13" t="s">
        <v>51</v>
      </c>
      <c r="H214" s="13" t="s">
        <v>352</v>
      </c>
      <c r="I214" s="13" t="s">
        <v>352</v>
      </c>
      <c r="J214" s="13" t="s">
        <v>352</v>
      </c>
      <c r="K214" s="13" t="s">
        <v>661</v>
      </c>
      <c r="L214" s="13" t="s">
        <v>661</v>
      </c>
      <c r="M214" s="13" t="s">
        <v>661</v>
      </c>
      <c r="N214" s="13" t="s">
        <v>45</v>
      </c>
      <c r="O214" s="13" t="s">
        <v>674</v>
      </c>
      <c r="P214" s="13" t="s">
        <v>45</v>
      </c>
      <c r="Q214" s="13" t="s">
        <v>674</v>
      </c>
      <c r="R214" s="13" t="s">
        <v>45</v>
      </c>
      <c r="S214" s="13" t="s">
        <v>674</v>
      </c>
      <c r="T214" s="13" t="s">
        <v>674</v>
      </c>
      <c r="U214" s="7" t="s">
        <v>46</v>
      </c>
      <c r="V214" s="210">
        <f t="shared" si="15"/>
        <v>2250</v>
      </c>
      <c r="W214" s="19">
        <v>2250</v>
      </c>
      <c r="X214" s="24"/>
      <c r="Y214" s="19">
        <v>2175</v>
      </c>
      <c r="Z214" s="19">
        <v>2175</v>
      </c>
      <c r="AA214" s="24"/>
      <c r="AB214" s="7" t="s">
        <v>45</v>
      </c>
      <c r="AC214" s="7" t="s">
        <v>45</v>
      </c>
      <c r="AD214" s="7" t="s">
        <v>45</v>
      </c>
      <c r="AE214" s="7" t="s">
        <v>45</v>
      </c>
      <c r="AF214" s="7" t="s">
        <v>45</v>
      </c>
      <c r="AG214" s="7" t="s">
        <v>45</v>
      </c>
      <c r="AH214" s="6"/>
      <c r="AI214" s="7" t="s">
        <v>47</v>
      </c>
      <c r="AJ214" s="8"/>
      <c r="AK214" s="235">
        <f t="shared" si="13"/>
        <v>75</v>
      </c>
      <c r="AL214" s="235">
        <f t="shared" si="13"/>
        <v>0</v>
      </c>
      <c r="AM214" s="235">
        <f t="shared" si="14"/>
        <v>75</v>
      </c>
    </row>
    <row r="215" spans="1:39" ht="18.600000000000001" customHeight="1" thickBot="1" x14ac:dyDescent="0.3">
      <c r="A215" s="16" t="s">
        <v>675</v>
      </c>
      <c r="B215" s="11" t="s">
        <v>94</v>
      </c>
      <c r="C215" s="236" t="s">
        <v>273</v>
      </c>
      <c r="D215" s="11" t="s">
        <v>676</v>
      </c>
      <c r="E215" s="13" t="s">
        <v>57</v>
      </c>
      <c r="F215" s="13" t="s">
        <v>43</v>
      </c>
      <c r="G215" s="13" t="s">
        <v>51</v>
      </c>
      <c r="H215" s="13" t="s">
        <v>352</v>
      </c>
      <c r="I215" s="13" t="s">
        <v>352</v>
      </c>
      <c r="J215" s="13" t="s">
        <v>352</v>
      </c>
      <c r="K215" s="13" t="s">
        <v>658</v>
      </c>
      <c r="L215" s="13" t="s">
        <v>658</v>
      </c>
      <c r="M215" s="13" t="s">
        <v>658</v>
      </c>
      <c r="N215" s="13" t="s">
        <v>45</v>
      </c>
      <c r="O215" s="13" t="s">
        <v>658</v>
      </c>
      <c r="P215" s="13" t="s">
        <v>45</v>
      </c>
      <c r="Q215" s="13" t="s">
        <v>658</v>
      </c>
      <c r="R215" s="13" t="s">
        <v>45</v>
      </c>
      <c r="S215" s="13" t="s">
        <v>658</v>
      </c>
      <c r="T215" s="13" t="s">
        <v>658</v>
      </c>
      <c r="U215" s="7" t="s">
        <v>46</v>
      </c>
      <c r="V215" s="210">
        <f t="shared" si="15"/>
        <v>915</v>
      </c>
      <c r="W215" s="19">
        <v>915</v>
      </c>
      <c r="X215" s="24"/>
      <c r="Y215" s="19">
        <v>777.75</v>
      </c>
      <c r="Z215" s="19">
        <v>777.75</v>
      </c>
      <c r="AA215" s="24"/>
      <c r="AB215" s="7" t="s">
        <v>45</v>
      </c>
      <c r="AC215" s="7" t="s">
        <v>45</v>
      </c>
      <c r="AD215" s="7" t="s">
        <v>45</v>
      </c>
      <c r="AE215" s="7" t="s">
        <v>45</v>
      </c>
      <c r="AF215" s="7" t="s">
        <v>45</v>
      </c>
      <c r="AG215" s="7" t="s">
        <v>45</v>
      </c>
      <c r="AH215" s="6"/>
      <c r="AI215" s="7" t="s">
        <v>47</v>
      </c>
      <c r="AJ215" s="8"/>
      <c r="AK215" s="235">
        <f t="shared" si="13"/>
        <v>137.25</v>
      </c>
      <c r="AL215" s="235">
        <f t="shared" si="13"/>
        <v>0</v>
      </c>
      <c r="AM215" s="235">
        <f t="shared" si="14"/>
        <v>137.25</v>
      </c>
    </row>
    <row r="216" spans="1:39" ht="18.600000000000001" customHeight="1" thickBot="1" x14ac:dyDescent="0.3">
      <c r="A216" s="16" t="s">
        <v>677</v>
      </c>
      <c r="B216" s="11" t="s">
        <v>245</v>
      </c>
      <c r="C216" s="236" t="s">
        <v>273</v>
      </c>
      <c r="D216" s="11" t="s">
        <v>676</v>
      </c>
      <c r="E216" s="13" t="s">
        <v>57</v>
      </c>
      <c r="F216" s="13" t="s">
        <v>43</v>
      </c>
      <c r="G216" s="13" t="s">
        <v>51</v>
      </c>
      <c r="H216" s="13" t="s">
        <v>352</v>
      </c>
      <c r="I216" s="13" t="s">
        <v>352</v>
      </c>
      <c r="J216" s="13" t="s">
        <v>352</v>
      </c>
      <c r="K216" s="13" t="s">
        <v>658</v>
      </c>
      <c r="L216" s="13" t="s">
        <v>658</v>
      </c>
      <c r="M216" s="13" t="s">
        <v>658</v>
      </c>
      <c r="N216" s="13" t="s">
        <v>45</v>
      </c>
      <c r="O216" s="13" t="s">
        <v>658</v>
      </c>
      <c r="P216" s="13" t="s">
        <v>45</v>
      </c>
      <c r="Q216" s="13" t="s">
        <v>658</v>
      </c>
      <c r="R216" s="13" t="s">
        <v>45</v>
      </c>
      <c r="S216" s="13" t="s">
        <v>658</v>
      </c>
      <c r="T216" s="13" t="s">
        <v>658</v>
      </c>
      <c r="U216" s="7" t="s">
        <v>46</v>
      </c>
      <c r="V216" s="210">
        <f t="shared" si="15"/>
        <v>1037</v>
      </c>
      <c r="W216" s="19">
        <v>1037</v>
      </c>
      <c r="X216" s="24"/>
      <c r="Y216" s="19">
        <v>1037</v>
      </c>
      <c r="Z216" s="19">
        <v>1037</v>
      </c>
      <c r="AA216" s="24"/>
      <c r="AB216" s="7" t="s">
        <v>45</v>
      </c>
      <c r="AC216" s="7" t="s">
        <v>45</v>
      </c>
      <c r="AD216" s="7" t="s">
        <v>45</v>
      </c>
      <c r="AE216" s="7" t="s">
        <v>45</v>
      </c>
      <c r="AF216" s="7" t="s">
        <v>45</v>
      </c>
      <c r="AG216" s="7" t="s">
        <v>45</v>
      </c>
      <c r="AH216" s="6"/>
      <c r="AI216" s="7" t="s">
        <v>47</v>
      </c>
      <c r="AJ216" s="8"/>
      <c r="AK216" s="235">
        <f t="shared" si="13"/>
        <v>0</v>
      </c>
      <c r="AL216" s="235">
        <f t="shared" si="13"/>
        <v>0</v>
      </c>
      <c r="AM216" s="235">
        <f t="shared" si="14"/>
        <v>0</v>
      </c>
    </row>
    <row r="217" spans="1:39" ht="18.600000000000001" customHeight="1" thickBot="1" x14ac:dyDescent="0.3">
      <c r="A217" s="16" t="s">
        <v>678</v>
      </c>
      <c r="B217" s="11" t="s">
        <v>65</v>
      </c>
      <c r="C217" s="236" t="s">
        <v>66</v>
      </c>
      <c r="D217" s="11" t="s">
        <v>679</v>
      </c>
      <c r="E217" s="13" t="s">
        <v>68</v>
      </c>
      <c r="F217" s="13" t="s">
        <v>43</v>
      </c>
      <c r="G217" s="13" t="s">
        <v>51</v>
      </c>
      <c r="H217" s="13" t="s">
        <v>352</v>
      </c>
      <c r="I217" s="13" t="s">
        <v>352</v>
      </c>
      <c r="J217" s="13" t="s">
        <v>352</v>
      </c>
      <c r="K217" s="13" t="s">
        <v>658</v>
      </c>
      <c r="L217" s="13" t="s">
        <v>658</v>
      </c>
      <c r="M217" s="13" t="s">
        <v>658</v>
      </c>
      <c r="N217" s="13" t="s">
        <v>45</v>
      </c>
      <c r="O217" s="13" t="s">
        <v>641</v>
      </c>
      <c r="P217" s="13" t="s">
        <v>45</v>
      </c>
      <c r="Q217" s="13" t="s">
        <v>641</v>
      </c>
      <c r="R217" s="13" t="s">
        <v>45</v>
      </c>
      <c r="S217" s="13" t="s">
        <v>680</v>
      </c>
      <c r="T217" s="13" t="s">
        <v>680</v>
      </c>
      <c r="U217" s="7" t="s">
        <v>46</v>
      </c>
      <c r="V217" s="210">
        <f t="shared" si="15"/>
        <v>14000</v>
      </c>
      <c r="W217" s="19">
        <v>14000</v>
      </c>
      <c r="X217" s="24"/>
      <c r="Y217" s="19">
        <v>14000</v>
      </c>
      <c r="Z217" s="19">
        <v>14000</v>
      </c>
      <c r="AA217" s="24"/>
      <c r="AB217" s="7" t="s">
        <v>45</v>
      </c>
      <c r="AC217" s="7" t="s">
        <v>45</v>
      </c>
      <c r="AD217" s="7" t="s">
        <v>45</v>
      </c>
      <c r="AE217" s="7" t="s">
        <v>45</v>
      </c>
      <c r="AF217" s="7" t="s">
        <v>45</v>
      </c>
      <c r="AG217" s="7" t="s">
        <v>45</v>
      </c>
      <c r="AH217" s="6"/>
      <c r="AI217" s="7" t="s">
        <v>47</v>
      </c>
      <c r="AJ217" s="8"/>
      <c r="AK217" s="235">
        <f t="shared" si="13"/>
        <v>0</v>
      </c>
      <c r="AL217" s="235">
        <f t="shared" si="13"/>
        <v>0</v>
      </c>
      <c r="AM217" s="235">
        <f t="shared" si="14"/>
        <v>0</v>
      </c>
    </row>
    <row r="218" spans="1:39" ht="18.600000000000001" customHeight="1" thickBot="1" x14ac:dyDescent="0.3">
      <c r="A218" s="16" t="s">
        <v>681</v>
      </c>
      <c r="B218" s="11" t="s">
        <v>143</v>
      </c>
      <c r="C218" s="236" t="s">
        <v>74</v>
      </c>
      <c r="D218" s="11" t="s">
        <v>682</v>
      </c>
      <c r="E218" s="13" t="s">
        <v>68</v>
      </c>
      <c r="F218" s="13" t="s">
        <v>43</v>
      </c>
      <c r="G218" s="13" t="s">
        <v>51</v>
      </c>
      <c r="H218" s="13" t="s">
        <v>352</v>
      </c>
      <c r="I218" s="13" t="s">
        <v>352</v>
      </c>
      <c r="J218" s="13" t="s">
        <v>352</v>
      </c>
      <c r="K218" s="13" t="s">
        <v>641</v>
      </c>
      <c r="L218" s="13" t="s">
        <v>641</v>
      </c>
      <c r="M218" s="13" t="s">
        <v>641</v>
      </c>
      <c r="N218" s="13" t="s">
        <v>45</v>
      </c>
      <c r="O218" s="13" t="s">
        <v>641</v>
      </c>
      <c r="P218" s="13" t="s">
        <v>45</v>
      </c>
      <c r="Q218" s="13" t="s">
        <v>671</v>
      </c>
      <c r="R218" s="13" t="s">
        <v>45</v>
      </c>
      <c r="S218" s="13" t="s">
        <v>671</v>
      </c>
      <c r="T218" s="13" t="s">
        <v>671</v>
      </c>
      <c r="U218" s="7" t="s">
        <v>46</v>
      </c>
      <c r="V218" s="210">
        <f t="shared" si="15"/>
        <v>23000</v>
      </c>
      <c r="W218" s="19">
        <v>23000</v>
      </c>
      <c r="X218" s="24"/>
      <c r="Y218" s="19">
        <v>22000</v>
      </c>
      <c r="Z218" s="19">
        <v>22000</v>
      </c>
      <c r="AA218" s="24"/>
      <c r="AB218" s="7" t="s">
        <v>45</v>
      </c>
      <c r="AC218" s="7" t="s">
        <v>45</v>
      </c>
      <c r="AD218" s="7" t="s">
        <v>45</v>
      </c>
      <c r="AE218" s="7" t="s">
        <v>45</v>
      </c>
      <c r="AF218" s="7" t="s">
        <v>45</v>
      </c>
      <c r="AG218" s="7" t="s">
        <v>45</v>
      </c>
      <c r="AH218" s="6"/>
      <c r="AI218" s="7" t="s">
        <v>47</v>
      </c>
      <c r="AJ218" s="8"/>
      <c r="AK218" s="235">
        <f t="shared" si="13"/>
        <v>1000</v>
      </c>
      <c r="AL218" s="235">
        <f t="shared" si="13"/>
        <v>0</v>
      </c>
      <c r="AM218" s="235">
        <f t="shared" si="14"/>
        <v>1000</v>
      </c>
    </row>
    <row r="219" spans="1:39" ht="18.600000000000001" customHeight="1" thickBot="1" x14ac:dyDescent="0.3">
      <c r="A219" s="16" t="s">
        <v>683</v>
      </c>
      <c r="B219" s="11" t="s">
        <v>317</v>
      </c>
      <c r="C219" s="236" t="s">
        <v>684</v>
      </c>
      <c r="D219" s="11" t="s">
        <v>685</v>
      </c>
      <c r="E219" s="13" t="s">
        <v>80</v>
      </c>
      <c r="F219" s="13" t="s">
        <v>43</v>
      </c>
      <c r="G219" s="13" t="s">
        <v>51</v>
      </c>
      <c r="H219" s="13" t="s">
        <v>352</v>
      </c>
      <c r="I219" s="13" t="s">
        <v>352</v>
      </c>
      <c r="J219" s="13" t="s">
        <v>352</v>
      </c>
      <c r="K219" s="13" t="s">
        <v>671</v>
      </c>
      <c r="L219" s="13" t="s">
        <v>671</v>
      </c>
      <c r="M219" s="13" t="s">
        <v>671</v>
      </c>
      <c r="N219" s="13" t="s">
        <v>45</v>
      </c>
      <c r="O219" s="13" t="s">
        <v>686</v>
      </c>
      <c r="P219" s="13" t="s">
        <v>45</v>
      </c>
      <c r="Q219" s="13" t="s">
        <v>687</v>
      </c>
      <c r="R219" s="13" t="s">
        <v>45</v>
      </c>
      <c r="S219" s="17">
        <v>44935</v>
      </c>
      <c r="T219" s="17">
        <v>44935</v>
      </c>
      <c r="U219" s="7" t="s">
        <v>46</v>
      </c>
      <c r="V219" s="210">
        <f t="shared" si="15"/>
        <v>4500</v>
      </c>
      <c r="W219" s="19">
        <v>4500</v>
      </c>
      <c r="X219" s="24"/>
      <c r="Y219" s="19">
        <v>4500</v>
      </c>
      <c r="Z219" s="19">
        <v>4500</v>
      </c>
      <c r="AA219" s="24"/>
      <c r="AB219" s="7" t="s">
        <v>45</v>
      </c>
      <c r="AC219" s="7" t="s">
        <v>45</v>
      </c>
      <c r="AD219" s="7" t="s">
        <v>45</v>
      </c>
      <c r="AE219" s="7" t="s">
        <v>45</v>
      </c>
      <c r="AF219" s="7" t="s">
        <v>45</v>
      </c>
      <c r="AG219" s="7" t="s">
        <v>45</v>
      </c>
      <c r="AH219" s="6"/>
      <c r="AI219" s="7" t="s">
        <v>47</v>
      </c>
      <c r="AJ219" s="8"/>
      <c r="AK219" s="235">
        <f t="shared" si="13"/>
        <v>0</v>
      </c>
      <c r="AL219" s="235">
        <f t="shared" si="13"/>
        <v>0</v>
      </c>
      <c r="AM219" s="235">
        <f t="shared" si="14"/>
        <v>0</v>
      </c>
    </row>
    <row r="220" spans="1:39" ht="18.600000000000001" customHeight="1" thickBot="1" x14ac:dyDescent="0.3">
      <c r="A220" s="16" t="s">
        <v>688</v>
      </c>
      <c r="B220" s="11" t="s">
        <v>416</v>
      </c>
      <c r="C220" s="236" t="s">
        <v>78</v>
      </c>
      <c r="D220" s="11" t="s">
        <v>689</v>
      </c>
      <c r="E220" s="13" t="s">
        <v>80</v>
      </c>
      <c r="F220" s="13" t="s">
        <v>43</v>
      </c>
      <c r="G220" s="13" t="s">
        <v>51</v>
      </c>
      <c r="H220" s="13" t="s">
        <v>352</v>
      </c>
      <c r="I220" s="13" t="s">
        <v>352</v>
      </c>
      <c r="J220" s="13" t="s">
        <v>352</v>
      </c>
      <c r="K220" s="13" t="s">
        <v>671</v>
      </c>
      <c r="L220" s="13" t="s">
        <v>671</v>
      </c>
      <c r="M220" s="13" t="s">
        <v>671</v>
      </c>
      <c r="N220" s="13" t="s">
        <v>45</v>
      </c>
      <c r="O220" s="13" t="s">
        <v>686</v>
      </c>
      <c r="P220" s="13" t="s">
        <v>45</v>
      </c>
      <c r="Q220" s="13" t="s">
        <v>687</v>
      </c>
      <c r="R220" s="13" t="s">
        <v>45</v>
      </c>
      <c r="S220" s="17">
        <v>45116</v>
      </c>
      <c r="T220" s="17">
        <v>45116</v>
      </c>
      <c r="U220" s="7" t="s">
        <v>46</v>
      </c>
      <c r="V220" s="210">
        <f t="shared" si="15"/>
        <v>24100</v>
      </c>
      <c r="W220" s="19">
        <v>24100</v>
      </c>
      <c r="X220" s="24"/>
      <c r="Y220" s="19">
        <v>21400</v>
      </c>
      <c r="Z220" s="19">
        <v>21400</v>
      </c>
      <c r="AA220" s="24"/>
      <c r="AB220" s="7" t="s">
        <v>45</v>
      </c>
      <c r="AC220" s="7" t="s">
        <v>45</v>
      </c>
      <c r="AD220" s="7" t="s">
        <v>45</v>
      </c>
      <c r="AE220" s="7" t="s">
        <v>45</v>
      </c>
      <c r="AF220" s="7" t="s">
        <v>45</v>
      </c>
      <c r="AG220" s="7" t="s">
        <v>45</v>
      </c>
      <c r="AH220" s="6"/>
      <c r="AI220" s="7" t="s">
        <v>47</v>
      </c>
      <c r="AJ220" s="8"/>
      <c r="AK220" s="235">
        <f t="shared" si="13"/>
        <v>2700</v>
      </c>
      <c r="AL220" s="235">
        <f t="shared" si="13"/>
        <v>0</v>
      </c>
      <c r="AM220" s="235">
        <f t="shared" si="14"/>
        <v>2700</v>
      </c>
    </row>
    <row r="221" spans="1:39" ht="18.600000000000001" customHeight="1" thickBot="1" x14ac:dyDescent="0.3">
      <c r="A221" s="16" t="s">
        <v>690</v>
      </c>
      <c r="B221" s="11" t="s">
        <v>94</v>
      </c>
      <c r="C221" s="236" t="s">
        <v>691</v>
      </c>
      <c r="D221" s="11" t="s">
        <v>692</v>
      </c>
      <c r="E221" s="13" t="s">
        <v>80</v>
      </c>
      <c r="F221" s="13" t="s">
        <v>43</v>
      </c>
      <c r="G221" s="13" t="s">
        <v>51</v>
      </c>
      <c r="H221" s="13" t="s">
        <v>352</v>
      </c>
      <c r="I221" s="13" t="s">
        <v>352</v>
      </c>
      <c r="J221" s="13" t="s">
        <v>352</v>
      </c>
      <c r="K221" s="13" t="s">
        <v>671</v>
      </c>
      <c r="L221" s="13" t="s">
        <v>671</v>
      </c>
      <c r="M221" s="13" t="s">
        <v>671</v>
      </c>
      <c r="N221" s="13" t="s">
        <v>45</v>
      </c>
      <c r="O221" s="13" t="s">
        <v>686</v>
      </c>
      <c r="P221" s="13" t="s">
        <v>45</v>
      </c>
      <c r="Q221" s="13" t="s">
        <v>687</v>
      </c>
      <c r="R221" s="13" t="s">
        <v>45</v>
      </c>
      <c r="S221" s="17">
        <v>44935</v>
      </c>
      <c r="T221" s="17">
        <v>44935</v>
      </c>
      <c r="U221" s="7" t="s">
        <v>46</v>
      </c>
      <c r="V221" s="210">
        <f t="shared" si="15"/>
        <v>5600</v>
      </c>
      <c r="W221" s="19">
        <v>5600</v>
      </c>
      <c r="X221" s="24"/>
      <c r="Y221" s="19">
        <v>3160</v>
      </c>
      <c r="Z221" s="19">
        <v>3160</v>
      </c>
      <c r="AA221" s="24"/>
      <c r="AB221" s="7" t="s">
        <v>45</v>
      </c>
      <c r="AC221" s="7" t="s">
        <v>45</v>
      </c>
      <c r="AD221" s="7" t="s">
        <v>45</v>
      </c>
      <c r="AE221" s="7" t="s">
        <v>45</v>
      </c>
      <c r="AF221" s="7" t="s">
        <v>45</v>
      </c>
      <c r="AG221" s="7" t="s">
        <v>45</v>
      </c>
      <c r="AH221" s="6"/>
      <c r="AI221" s="7" t="s">
        <v>47</v>
      </c>
      <c r="AJ221" s="8"/>
      <c r="AK221" s="235">
        <f t="shared" si="13"/>
        <v>2440</v>
      </c>
      <c r="AL221" s="235">
        <f t="shared" si="13"/>
        <v>0</v>
      </c>
      <c r="AM221" s="235">
        <f t="shared" si="14"/>
        <v>2440</v>
      </c>
    </row>
    <row r="222" spans="1:39" ht="18.600000000000001" customHeight="1" thickBot="1" x14ac:dyDescent="0.3">
      <c r="A222" s="16" t="s">
        <v>693</v>
      </c>
      <c r="B222" s="6" t="s">
        <v>143</v>
      </c>
      <c r="C222" s="222" t="s">
        <v>694</v>
      </c>
      <c r="D222" s="6" t="s">
        <v>695</v>
      </c>
      <c r="E222" s="7" t="s">
        <v>57</v>
      </c>
      <c r="F222" s="7" t="s">
        <v>43</v>
      </c>
      <c r="G222" s="7" t="s">
        <v>51</v>
      </c>
      <c r="H222" s="7" t="s">
        <v>352</v>
      </c>
      <c r="I222" s="7" t="s">
        <v>352</v>
      </c>
      <c r="J222" s="7" t="s">
        <v>352</v>
      </c>
      <c r="K222" s="7" t="s">
        <v>687</v>
      </c>
      <c r="L222" s="7" t="s">
        <v>687</v>
      </c>
      <c r="M222" s="7" t="s">
        <v>687</v>
      </c>
      <c r="N222" s="7" t="s">
        <v>45</v>
      </c>
      <c r="O222" s="7" t="s">
        <v>687</v>
      </c>
      <c r="P222" s="7" t="s">
        <v>45</v>
      </c>
      <c r="Q222" s="18">
        <v>44935</v>
      </c>
      <c r="R222" s="7" t="s">
        <v>45</v>
      </c>
      <c r="S222" s="18">
        <v>45116</v>
      </c>
      <c r="T222" s="18">
        <v>45116</v>
      </c>
      <c r="U222" s="7" t="s">
        <v>46</v>
      </c>
      <c r="V222" s="210">
        <f t="shared" si="15"/>
        <v>6000</v>
      </c>
      <c r="W222" s="19">
        <v>6000</v>
      </c>
      <c r="X222" s="24"/>
      <c r="Y222" s="19">
        <v>5200</v>
      </c>
      <c r="Z222" s="19">
        <v>5200</v>
      </c>
      <c r="AA222" s="24"/>
      <c r="AB222" s="7" t="s">
        <v>45</v>
      </c>
      <c r="AC222" s="7" t="s">
        <v>45</v>
      </c>
      <c r="AD222" s="7" t="s">
        <v>45</v>
      </c>
      <c r="AE222" s="7" t="s">
        <v>45</v>
      </c>
      <c r="AF222" s="7" t="s">
        <v>45</v>
      </c>
      <c r="AG222" s="7" t="s">
        <v>45</v>
      </c>
      <c r="AH222" s="6"/>
      <c r="AI222" s="7" t="s">
        <v>47</v>
      </c>
      <c r="AJ222" s="8"/>
      <c r="AK222" s="235">
        <f t="shared" si="13"/>
        <v>800</v>
      </c>
      <c r="AL222" s="235">
        <f t="shared" si="13"/>
        <v>0</v>
      </c>
      <c r="AM222" s="235">
        <f t="shared" si="14"/>
        <v>800</v>
      </c>
    </row>
    <row r="223" spans="1:39" ht="18.600000000000001" customHeight="1" thickBot="1" x14ac:dyDescent="0.3">
      <c r="A223" s="16" t="s">
        <v>696</v>
      </c>
      <c r="B223" s="6" t="s">
        <v>697</v>
      </c>
      <c r="C223" s="222" t="s">
        <v>698</v>
      </c>
      <c r="D223" s="6" t="s">
        <v>699</v>
      </c>
      <c r="E223" s="7" t="s">
        <v>141</v>
      </c>
      <c r="F223" s="7" t="s">
        <v>43</v>
      </c>
      <c r="G223" s="7" t="s">
        <v>51</v>
      </c>
      <c r="H223" s="7" t="s">
        <v>352</v>
      </c>
      <c r="I223" s="7" t="s">
        <v>352</v>
      </c>
      <c r="J223" s="7" t="s">
        <v>352</v>
      </c>
      <c r="K223" s="7" t="s">
        <v>671</v>
      </c>
      <c r="L223" s="7" t="s">
        <v>671</v>
      </c>
      <c r="M223" s="7" t="s">
        <v>671</v>
      </c>
      <c r="N223" s="7" t="s">
        <v>45</v>
      </c>
      <c r="O223" s="7" t="s">
        <v>687</v>
      </c>
      <c r="P223" s="7" t="s">
        <v>45</v>
      </c>
      <c r="Q223" s="18">
        <v>45055</v>
      </c>
      <c r="R223" s="7" t="s">
        <v>45</v>
      </c>
      <c r="S223" s="18">
        <v>45087</v>
      </c>
      <c r="T223" s="18">
        <v>45087</v>
      </c>
      <c r="U223" s="7" t="s">
        <v>46</v>
      </c>
      <c r="V223" s="210">
        <f t="shared" si="15"/>
        <v>840</v>
      </c>
      <c r="W223" s="19">
        <v>840</v>
      </c>
      <c r="X223" s="24"/>
      <c r="Y223" s="19">
        <v>840</v>
      </c>
      <c r="Z223" s="19">
        <v>840</v>
      </c>
      <c r="AA223" s="24"/>
      <c r="AB223" s="7" t="s">
        <v>45</v>
      </c>
      <c r="AC223" s="7" t="s">
        <v>45</v>
      </c>
      <c r="AD223" s="7" t="s">
        <v>45</v>
      </c>
      <c r="AE223" s="7" t="s">
        <v>45</v>
      </c>
      <c r="AF223" s="7" t="s">
        <v>45</v>
      </c>
      <c r="AG223" s="7" t="s">
        <v>45</v>
      </c>
      <c r="AH223" s="6"/>
      <c r="AI223" s="7" t="s">
        <v>47</v>
      </c>
      <c r="AJ223" s="8"/>
      <c r="AK223" s="235">
        <f t="shared" si="13"/>
        <v>0</v>
      </c>
      <c r="AL223" s="235">
        <f t="shared" si="13"/>
        <v>0</v>
      </c>
      <c r="AM223" s="235">
        <f t="shared" si="14"/>
        <v>0</v>
      </c>
    </row>
    <row r="224" spans="1:39" ht="18.600000000000001" customHeight="1" thickBot="1" x14ac:dyDescent="0.3">
      <c r="A224" s="196"/>
      <c r="B224" s="197"/>
      <c r="C224" s="296">
        <v>45170</v>
      </c>
      <c r="D224" s="297"/>
      <c r="E224" s="197"/>
      <c r="F224" s="197"/>
      <c r="G224" s="197"/>
      <c r="H224" s="197"/>
      <c r="I224" s="197"/>
      <c r="J224" s="197"/>
      <c r="K224" s="197"/>
      <c r="L224" s="197"/>
      <c r="M224" s="197"/>
      <c r="N224" s="197"/>
      <c r="O224" s="197"/>
      <c r="P224" s="197"/>
      <c r="Q224" s="197"/>
      <c r="R224" s="197"/>
      <c r="S224" s="197"/>
      <c r="T224" s="197"/>
      <c r="U224" s="197"/>
      <c r="V224" s="12">
        <v>0</v>
      </c>
      <c r="W224" s="198"/>
      <c r="X224" s="198"/>
      <c r="Y224" s="198"/>
      <c r="Z224" s="198"/>
      <c r="AA224" s="198"/>
      <c r="AB224" s="197"/>
      <c r="AC224" s="197"/>
      <c r="AD224" s="197"/>
      <c r="AE224" s="197"/>
      <c r="AF224" s="197"/>
      <c r="AG224" s="197"/>
      <c r="AH224" s="197"/>
      <c r="AI224" s="197"/>
      <c r="AJ224" s="199"/>
      <c r="AK224" s="235">
        <f t="shared" si="13"/>
        <v>0</v>
      </c>
      <c r="AL224" s="235">
        <f t="shared" si="13"/>
        <v>0</v>
      </c>
      <c r="AM224" s="235">
        <f t="shared" si="14"/>
        <v>0</v>
      </c>
    </row>
    <row r="225" spans="1:39" ht="18.600000000000001" customHeight="1" thickBot="1" x14ac:dyDescent="0.3">
      <c r="A225" s="16" t="s">
        <v>700</v>
      </c>
      <c r="B225" s="11" t="s">
        <v>94</v>
      </c>
      <c r="C225" s="236" t="s">
        <v>61</v>
      </c>
      <c r="D225" s="11" t="s">
        <v>701</v>
      </c>
      <c r="E225" s="13" t="s">
        <v>57</v>
      </c>
      <c r="F225" s="13" t="s">
        <v>43</v>
      </c>
      <c r="G225" s="13" t="s">
        <v>51</v>
      </c>
      <c r="H225" s="13" t="s">
        <v>352</v>
      </c>
      <c r="I225" s="13" t="s">
        <v>352</v>
      </c>
      <c r="J225" s="13" t="s">
        <v>352</v>
      </c>
      <c r="K225" s="17">
        <v>45086</v>
      </c>
      <c r="L225" s="17">
        <v>45086</v>
      </c>
      <c r="M225" s="17">
        <v>45086</v>
      </c>
      <c r="N225" s="13" t="s">
        <v>352</v>
      </c>
      <c r="O225" s="17">
        <v>45086</v>
      </c>
      <c r="P225" s="13" t="s">
        <v>352</v>
      </c>
      <c r="Q225" s="17">
        <v>45116</v>
      </c>
      <c r="R225" s="13" t="s">
        <v>352</v>
      </c>
      <c r="S225" s="17">
        <v>45116</v>
      </c>
      <c r="T225" s="17">
        <v>45116</v>
      </c>
      <c r="U225" s="7" t="s">
        <v>46</v>
      </c>
      <c r="V225" s="210">
        <f t="shared" ref="V225:V239" si="16">SUM(W225+X225)</f>
        <v>885</v>
      </c>
      <c r="W225" s="19">
        <v>885</v>
      </c>
      <c r="X225" s="24"/>
      <c r="Y225" s="19">
        <v>752.25</v>
      </c>
      <c r="Z225" s="19">
        <v>752.25</v>
      </c>
      <c r="AA225" s="24"/>
      <c r="AB225" s="7" t="s">
        <v>45</v>
      </c>
      <c r="AC225" s="7" t="s">
        <v>45</v>
      </c>
      <c r="AD225" s="7" t="s">
        <v>45</v>
      </c>
      <c r="AE225" s="7" t="s">
        <v>45</v>
      </c>
      <c r="AF225" s="7" t="s">
        <v>45</v>
      </c>
      <c r="AG225" s="7" t="s">
        <v>45</v>
      </c>
      <c r="AH225" s="6"/>
      <c r="AI225" s="7" t="s">
        <v>47</v>
      </c>
      <c r="AJ225" s="8"/>
      <c r="AK225" s="235">
        <f t="shared" si="13"/>
        <v>132.75</v>
      </c>
      <c r="AL225" s="235">
        <f t="shared" si="13"/>
        <v>0</v>
      </c>
      <c r="AM225" s="235">
        <f t="shared" si="14"/>
        <v>132.75</v>
      </c>
    </row>
    <row r="226" spans="1:39" ht="18.600000000000001" customHeight="1" thickBot="1" x14ac:dyDescent="0.3">
      <c r="A226" s="16" t="s">
        <v>702</v>
      </c>
      <c r="B226" s="11" t="s">
        <v>245</v>
      </c>
      <c r="C226" s="236" t="s">
        <v>61</v>
      </c>
      <c r="D226" s="11" t="s">
        <v>701</v>
      </c>
      <c r="E226" s="13" t="s">
        <v>57</v>
      </c>
      <c r="F226" s="13" t="s">
        <v>43</v>
      </c>
      <c r="G226" s="13" t="s">
        <v>51</v>
      </c>
      <c r="H226" s="13" t="s">
        <v>352</v>
      </c>
      <c r="I226" s="13" t="s">
        <v>352</v>
      </c>
      <c r="J226" s="13" t="s">
        <v>352</v>
      </c>
      <c r="K226" s="17">
        <v>45086</v>
      </c>
      <c r="L226" s="17">
        <v>45086</v>
      </c>
      <c r="M226" s="17">
        <v>45086</v>
      </c>
      <c r="N226" s="13" t="s">
        <v>352</v>
      </c>
      <c r="O226" s="17">
        <v>45086</v>
      </c>
      <c r="P226" s="13" t="s">
        <v>352</v>
      </c>
      <c r="Q226" s="17">
        <v>45116</v>
      </c>
      <c r="R226" s="13" t="s">
        <v>352</v>
      </c>
      <c r="S226" s="17">
        <v>45116</v>
      </c>
      <c r="T226" s="17">
        <v>45116</v>
      </c>
      <c r="U226" s="7" t="s">
        <v>46</v>
      </c>
      <c r="V226" s="210">
        <f t="shared" si="16"/>
        <v>1003</v>
      </c>
      <c r="W226" s="19">
        <v>1003</v>
      </c>
      <c r="X226" s="24"/>
      <c r="Y226" s="19">
        <v>1003</v>
      </c>
      <c r="Z226" s="19">
        <v>1003</v>
      </c>
      <c r="AA226" s="24"/>
      <c r="AB226" s="7" t="s">
        <v>45</v>
      </c>
      <c r="AC226" s="7" t="s">
        <v>45</v>
      </c>
      <c r="AD226" s="7" t="s">
        <v>45</v>
      </c>
      <c r="AE226" s="7" t="s">
        <v>45</v>
      </c>
      <c r="AF226" s="7" t="s">
        <v>45</v>
      </c>
      <c r="AG226" s="7" t="s">
        <v>45</v>
      </c>
      <c r="AH226" s="6"/>
      <c r="AI226" s="7" t="s">
        <v>47</v>
      </c>
      <c r="AJ226" s="8"/>
      <c r="AK226" s="235">
        <f t="shared" si="13"/>
        <v>0</v>
      </c>
      <c r="AL226" s="235">
        <f t="shared" si="13"/>
        <v>0</v>
      </c>
      <c r="AM226" s="235">
        <f t="shared" si="14"/>
        <v>0</v>
      </c>
    </row>
    <row r="227" spans="1:39" ht="18.600000000000001" customHeight="1" thickBot="1" x14ac:dyDescent="0.3">
      <c r="A227" s="16" t="s">
        <v>703</v>
      </c>
      <c r="B227" s="11" t="s">
        <v>704</v>
      </c>
      <c r="C227" s="236" t="s">
        <v>61</v>
      </c>
      <c r="D227" s="11" t="s">
        <v>705</v>
      </c>
      <c r="E227" s="13" t="s">
        <v>57</v>
      </c>
      <c r="F227" s="13" t="s">
        <v>43</v>
      </c>
      <c r="G227" s="13" t="s">
        <v>51</v>
      </c>
      <c r="H227" s="13" t="s">
        <v>352</v>
      </c>
      <c r="I227" s="13" t="s">
        <v>352</v>
      </c>
      <c r="J227" s="13" t="s">
        <v>352</v>
      </c>
      <c r="K227" s="17">
        <v>45086</v>
      </c>
      <c r="L227" s="17">
        <v>45086</v>
      </c>
      <c r="M227" s="17">
        <v>45086</v>
      </c>
      <c r="N227" s="13" t="s">
        <v>352</v>
      </c>
      <c r="O227" s="17">
        <v>45086</v>
      </c>
      <c r="P227" s="13" t="s">
        <v>352</v>
      </c>
      <c r="Q227" s="17">
        <v>45116</v>
      </c>
      <c r="R227" s="13" t="s">
        <v>352</v>
      </c>
      <c r="S227" s="17">
        <v>45147</v>
      </c>
      <c r="T227" s="17">
        <v>45147</v>
      </c>
      <c r="U227" s="7" t="s">
        <v>46</v>
      </c>
      <c r="V227" s="210">
        <f t="shared" si="16"/>
        <v>4000</v>
      </c>
      <c r="W227" s="19">
        <v>4000</v>
      </c>
      <c r="X227" s="24"/>
      <c r="Y227" s="19">
        <v>2915</v>
      </c>
      <c r="Z227" s="19">
        <v>2915</v>
      </c>
      <c r="AA227" s="24"/>
      <c r="AB227" s="7" t="s">
        <v>45</v>
      </c>
      <c r="AC227" s="7" t="s">
        <v>45</v>
      </c>
      <c r="AD227" s="7" t="s">
        <v>45</v>
      </c>
      <c r="AE227" s="7" t="s">
        <v>45</v>
      </c>
      <c r="AF227" s="7" t="s">
        <v>45</v>
      </c>
      <c r="AG227" s="7" t="s">
        <v>45</v>
      </c>
      <c r="AH227" s="6"/>
      <c r="AI227" s="7" t="s">
        <v>47</v>
      </c>
      <c r="AJ227" s="8"/>
      <c r="AK227" s="235">
        <f t="shared" si="13"/>
        <v>1085</v>
      </c>
      <c r="AL227" s="235">
        <f t="shared" si="13"/>
        <v>0</v>
      </c>
      <c r="AM227" s="235">
        <f t="shared" si="14"/>
        <v>1085</v>
      </c>
    </row>
    <row r="228" spans="1:39" ht="18.600000000000001" customHeight="1" thickBot="1" x14ac:dyDescent="0.3">
      <c r="A228" s="16" t="s">
        <v>706</v>
      </c>
      <c r="B228" s="6" t="s">
        <v>65</v>
      </c>
      <c r="C228" s="222" t="s">
        <v>66</v>
      </c>
      <c r="D228" s="6" t="s">
        <v>707</v>
      </c>
      <c r="E228" s="7" t="s">
        <v>68</v>
      </c>
      <c r="F228" s="7" t="s">
        <v>43</v>
      </c>
      <c r="G228" s="7" t="s">
        <v>51</v>
      </c>
      <c r="H228" s="7" t="s">
        <v>352</v>
      </c>
      <c r="I228" s="7" t="s">
        <v>352</v>
      </c>
      <c r="J228" s="7" t="s">
        <v>352</v>
      </c>
      <c r="K228" s="18">
        <v>45116</v>
      </c>
      <c r="L228" s="18">
        <v>45086</v>
      </c>
      <c r="M228" s="18">
        <v>45116</v>
      </c>
      <c r="N228" s="13" t="s">
        <v>352</v>
      </c>
      <c r="O228" s="18">
        <v>45116</v>
      </c>
      <c r="P228" s="13" t="s">
        <v>352</v>
      </c>
      <c r="Q228" s="17">
        <v>45116</v>
      </c>
      <c r="R228" s="13" t="s">
        <v>352</v>
      </c>
      <c r="S228" s="18">
        <v>45178</v>
      </c>
      <c r="T228" s="18">
        <v>45178</v>
      </c>
      <c r="U228" s="7" t="s">
        <v>46</v>
      </c>
      <c r="V228" s="210">
        <f t="shared" si="16"/>
        <v>28000</v>
      </c>
      <c r="W228" s="19">
        <v>28000</v>
      </c>
      <c r="X228" s="24"/>
      <c r="Y228" s="19">
        <v>28000</v>
      </c>
      <c r="Z228" s="19">
        <v>28000</v>
      </c>
      <c r="AA228" s="24"/>
      <c r="AB228" s="7" t="s">
        <v>45</v>
      </c>
      <c r="AC228" s="7" t="s">
        <v>45</v>
      </c>
      <c r="AD228" s="7" t="s">
        <v>45</v>
      </c>
      <c r="AE228" s="7" t="s">
        <v>45</v>
      </c>
      <c r="AF228" s="7" t="s">
        <v>45</v>
      </c>
      <c r="AG228" s="7" t="s">
        <v>45</v>
      </c>
      <c r="AH228" s="6"/>
      <c r="AI228" s="7" t="s">
        <v>47</v>
      </c>
      <c r="AJ228" s="8"/>
      <c r="AK228" s="235">
        <f t="shared" si="13"/>
        <v>0</v>
      </c>
      <c r="AL228" s="235">
        <f t="shared" si="13"/>
        <v>0</v>
      </c>
      <c r="AM228" s="235">
        <f t="shared" si="14"/>
        <v>0</v>
      </c>
    </row>
    <row r="229" spans="1:39" ht="18.600000000000001" customHeight="1" thickBot="1" x14ac:dyDescent="0.3">
      <c r="A229" s="16" t="s">
        <v>708</v>
      </c>
      <c r="B229" s="11" t="s">
        <v>143</v>
      </c>
      <c r="C229" s="236" t="s">
        <v>66</v>
      </c>
      <c r="D229" s="11" t="s">
        <v>709</v>
      </c>
      <c r="E229" s="7" t="s">
        <v>68</v>
      </c>
      <c r="F229" s="13" t="s">
        <v>43</v>
      </c>
      <c r="G229" s="13" t="s">
        <v>51</v>
      </c>
      <c r="H229" s="13" t="s">
        <v>352</v>
      </c>
      <c r="I229" s="13" t="s">
        <v>352</v>
      </c>
      <c r="J229" s="13" t="s">
        <v>352</v>
      </c>
      <c r="K229" s="17">
        <v>45116</v>
      </c>
      <c r="L229" s="17">
        <v>45086</v>
      </c>
      <c r="M229" s="17">
        <v>45116</v>
      </c>
      <c r="N229" s="13" t="s">
        <v>352</v>
      </c>
      <c r="O229" s="17">
        <v>45116</v>
      </c>
      <c r="P229" s="13" t="s">
        <v>352</v>
      </c>
      <c r="Q229" s="17">
        <v>45147</v>
      </c>
      <c r="R229" s="13" t="s">
        <v>352</v>
      </c>
      <c r="S229" s="17">
        <v>45147</v>
      </c>
      <c r="T229" s="17">
        <v>45147</v>
      </c>
      <c r="U229" s="7" t="s">
        <v>46</v>
      </c>
      <c r="V229" s="210">
        <f t="shared" si="16"/>
        <v>28000</v>
      </c>
      <c r="W229" s="19">
        <v>28000</v>
      </c>
      <c r="X229" s="24"/>
      <c r="Y229" s="19">
        <v>26000</v>
      </c>
      <c r="Z229" s="19">
        <v>26000</v>
      </c>
      <c r="AA229" s="24"/>
      <c r="AB229" s="7" t="s">
        <v>45</v>
      </c>
      <c r="AC229" s="7" t="s">
        <v>45</v>
      </c>
      <c r="AD229" s="7" t="s">
        <v>45</v>
      </c>
      <c r="AE229" s="7" t="s">
        <v>45</v>
      </c>
      <c r="AF229" s="7" t="s">
        <v>45</v>
      </c>
      <c r="AG229" s="7" t="s">
        <v>45</v>
      </c>
      <c r="AH229" s="6"/>
      <c r="AI229" s="7" t="s">
        <v>47</v>
      </c>
      <c r="AJ229" s="8"/>
      <c r="AK229" s="235">
        <f t="shared" si="13"/>
        <v>2000</v>
      </c>
      <c r="AL229" s="235">
        <f t="shared" si="13"/>
        <v>0</v>
      </c>
      <c r="AM229" s="235">
        <f t="shared" si="14"/>
        <v>2000</v>
      </c>
    </row>
    <row r="230" spans="1:39" ht="18.600000000000001" customHeight="1" thickBot="1" x14ac:dyDescent="0.3">
      <c r="A230" s="16" t="s">
        <v>710</v>
      </c>
      <c r="B230" s="11" t="s">
        <v>94</v>
      </c>
      <c r="C230" s="236" t="s">
        <v>61</v>
      </c>
      <c r="D230" s="11" t="s">
        <v>711</v>
      </c>
      <c r="E230" s="13" t="s">
        <v>57</v>
      </c>
      <c r="F230" s="13" t="s">
        <v>43</v>
      </c>
      <c r="G230" s="13" t="s">
        <v>51</v>
      </c>
      <c r="H230" s="13" t="s">
        <v>352</v>
      </c>
      <c r="I230" s="13" t="s">
        <v>352</v>
      </c>
      <c r="J230" s="13" t="s">
        <v>352</v>
      </c>
      <c r="K230" s="17">
        <v>45116</v>
      </c>
      <c r="L230" s="17">
        <v>45116</v>
      </c>
      <c r="M230" s="17">
        <v>45116</v>
      </c>
      <c r="N230" s="13" t="s">
        <v>352</v>
      </c>
      <c r="O230" s="17">
        <v>45116</v>
      </c>
      <c r="P230" s="13" t="s">
        <v>352</v>
      </c>
      <c r="Q230" s="17">
        <v>45116</v>
      </c>
      <c r="R230" s="13" t="s">
        <v>352</v>
      </c>
      <c r="S230" s="17">
        <v>45116</v>
      </c>
      <c r="T230" s="17">
        <v>45116</v>
      </c>
      <c r="U230" s="7" t="s">
        <v>46</v>
      </c>
      <c r="V230" s="210">
        <f t="shared" si="16"/>
        <v>1000</v>
      </c>
      <c r="W230" s="19">
        <v>1000</v>
      </c>
      <c r="X230" s="24"/>
      <c r="Y230" s="19">
        <v>964.35</v>
      </c>
      <c r="Z230" s="19">
        <v>964.35</v>
      </c>
      <c r="AA230" s="24"/>
      <c r="AB230" s="7" t="s">
        <v>45</v>
      </c>
      <c r="AC230" s="7" t="s">
        <v>45</v>
      </c>
      <c r="AD230" s="7" t="s">
        <v>45</v>
      </c>
      <c r="AE230" s="7" t="s">
        <v>45</v>
      </c>
      <c r="AF230" s="7" t="s">
        <v>45</v>
      </c>
      <c r="AG230" s="7" t="s">
        <v>45</v>
      </c>
      <c r="AH230" s="6"/>
      <c r="AI230" s="7" t="s">
        <v>47</v>
      </c>
      <c r="AJ230" s="8"/>
      <c r="AK230" s="235">
        <f t="shared" si="13"/>
        <v>35.649999999999977</v>
      </c>
      <c r="AL230" s="235">
        <f t="shared" si="13"/>
        <v>0</v>
      </c>
      <c r="AM230" s="235">
        <f t="shared" si="14"/>
        <v>35.649999999999977</v>
      </c>
    </row>
    <row r="231" spans="1:39" ht="18.600000000000001" customHeight="1" thickBot="1" x14ac:dyDescent="0.3">
      <c r="A231" s="16" t="s">
        <v>712</v>
      </c>
      <c r="B231" s="6" t="s">
        <v>143</v>
      </c>
      <c r="C231" s="222" t="s">
        <v>713</v>
      </c>
      <c r="D231" s="6" t="s">
        <v>714</v>
      </c>
      <c r="E231" s="7" t="s">
        <v>715</v>
      </c>
      <c r="F231" s="7" t="s">
        <v>43</v>
      </c>
      <c r="G231" s="7" t="s">
        <v>51</v>
      </c>
      <c r="H231" s="7" t="s">
        <v>352</v>
      </c>
      <c r="I231" s="7" t="s">
        <v>352</v>
      </c>
      <c r="J231" s="7" t="s">
        <v>352</v>
      </c>
      <c r="K231" s="7" t="s">
        <v>716</v>
      </c>
      <c r="L231" s="7" t="s">
        <v>716</v>
      </c>
      <c r="M231" s="7" t="s">
        <v>716</v>
      </c>
      <c r="N231" s="7" t="s">
        <v>352</v>
      </c>
      <c r="O231" s="7" t="s">
        <v>716</v>
      </c>
      <c r="P231" s="7" t="s">
        <v>352</v>
      </c>
      <c r="Q231" s="7" t="s">
        <v>717</v>
      </c>
      <c r="R231" s="7" t="s">
        <v>352</v>
      </c>
      <c r="S231" s="7" t="s">
        <v>718</v>
      </c>
      <c r="T231" s="7" t="s">
        <v>718</v>
      </c>
      <c r="U231" s="7" t="s">
        <v>46</v>
      </c>
      <c r="V231" s="210">
        <f t="shared" si="16"/>
        <v>7000</v>
      </c>
      <c r="W231" s="19">
        <v>7000</v>
      </c>
      <c r="X231" s="24"/>
      <c r="Y231" s="19">
        <v>6800</v>
      </c>
      <c r="Z231" s="19">
        <v>6800</v>
      </c>
      <c r="AA231" s="24"/>
      <c r="AB231" s="7" t="s">
        <v>45</v>
      </c>
      <c r="AC231" s="7" t="s">
        <v>45</v>
      </c>
      <c r="AD231" s="7" t="s">
        <v>45</v>
      </c>
      <c r="AE231" s="7" t="s">
        <v>45</v>
      </c>
      <c r="AF231" s="7" t="s">
        <v>45</v>
      </c>
      <c r="AG231" s="7" t="s">
        <v>45</v>
      </c>
      <c r="AH231" s="6"/>
      <c r="AI231" s="7" t="s">
        <v>47</v>
      </c>
      <c r="AJ231" s="8"/>
      <c r="AK231" s="235">
        <f t="shared" si="13"/>
        <v>200</v>
      </c>
      <c r="AL231" s="235">
        <f t="shared" si="13"/>
        <v>0</v>
      </c>
      <c r="AM231" s="235">
        <f t="shared" si="14"/>
        <v>200</v>
      </c>
    </row>
    <row r="232" spans="1:39" ht="18.600000000000001" customHeight="1" thickBot="1" x14ac:dyDescent="0.3">
      <c r="A232" s="16" t="s">
        <v>719</v>
      </c>
      <c r="B232" s="6" t="s">
        <v>60</v>
      </c>
      <c r="C232" s="222" t="s">
        <v>61</v>
      </c>
      <c r="D232" s="6" t="s">
        <v>720</v>
      </c>
      <c r="E232" s="7" t="s">
        <v>57</v>
      </c>
      <c r="F232" s="7" t="s">
        <v>43</v>
      </c>
      <c r="G232" s="7" t="s">
        <v>51</v>
      </c>
      <c r="H232" s="7" t="s">
        <v>352</v>
      </c>
      <c r="I232" s="7" t="s">
        <v>352</v>
      </c>
      <c r="J232" s="7" t="s">
        <v>352</v>
      </c>
      <c r="K232" s="7" t="s">
        <v>721</v>
      </c>
      <c r="L232" s="7" t="s">
        <v>721</v>
      </c>
      <c r="M232" s="7" t="s">
        <v>721</v>
      </c>
      <c r="N232" s="7" t="s">
        <v>352</v>
      </c>
      <c r="O232" s="7" t="s">
        <v>722</v>
      </c>
      <c r="P232" s="7" t="s">
        <v>352</v>
      </c>
      <c r="Q232" s="7" t="s">
        <v>723</v>
      </c>
      <c r="R232" s="7" t="s">
        <v>352</v>
      </c>
      <c r="S232" s="7" t="s">
        <v>724</v>
      </c>
      <c r="T232" s="7" t="s">
        <v>724</v>
      </c>
      <c r="U232" s="7" t="s">
        <v>46</v>
      </c>
      <c r="V232" s="210">
        <f t="shared" si="16"/>
        <v>1850</v>
      </c>
      <c r="W232" s="19">
        <v>1850</v>
      </c>
      <c r="X232" s="24"/>
      <c r="Y232" s="19">
        <v>1654</v>
      </c>
      <c r="Z232" s="19">
        <v>1654</v>
      </c>
      <c r="AA232" s="24"/>
      <c r="AB232" s="7" t="s">
        <v>45</v>
      </c>
      <c r="AC232" s="7" t="s">
        <v>45</v>
      </c>
      <c r="AD232" s="7" t="s">
        <v>45</v>
      </c>
      <c r="AE232" s="7" t="s">
        <v>45</v>
      </c>
      <c r="AF232" s="7" t="s">
        <v>45</v>
      </c>
      <c r="AG232" s="7" t="s">
        <v>45</v>
      </c>
      <c r="AH232" s="6"/>
      <c r="AI232" s="7" t="s">
        <v>47</v>
      </c>
      <c r="AJ232" s="8"/>
      <c r="AK232" s="235">
        <f t="shared" si="13"/>
        <v>196</v>
      </c>
      <c r="AL232" s="235">
        <f t="shared" si="13"/>
        <v>0</v>
      </c>
      <c r="AM232" s="235">
        <f t="shared" si="14"/>
        <v>196</v>
      </c>
    </row>
    <row r="233" spans="1:39" ht="18.600000000000001" customHeight="1" thickBot="1" x14ac:dyDescent="0.3">
      <c r="A233" s="16" t="s">
        <v>725</v>
      </c>
      <c r="B233" s="6" t="s">
        <v>60</v>
      </c>
      <c r="C233" s="222" t="s">
        <v>61</v>
      </c>
      <c r="D233" s="6" t="s">
        <v>726</v>
      </c>
      <c r="E233" s="7" t="s">
        <v>57</v>
      </c>
      <c r="F233" s="7" t="s">
        <v>43</v>
      </c>
      <c r="G233" s="7" t="s">
        <v>51</v>
      </c>
      <c r="H233" s="7" t="s">
        <v>352</v>
      </c>
      <c r="I233" s="7" t="s">
        <v>352</v>
      </c>
      <c r="J233" s="7" t="s">
        <v>352</v>
      </c>
      <c r="K233" s="7" t="s">
        <v>721</v>
      </c>
      <c r="L233" s="7" t="s">
        <v>721</v>
      </c>
      <c r="M233" s="7" t="s">
        <v>721</v>
      </c>
      <c r="N233" s="7" t="s">
        <v>352</v>
      </c>
      <c r="O233" s="7" t="s">
        <v>722</v>
      </c>
      <c r="P233" s="7" t="s">
        <v>352</v>
      </c>
      <c r="Q233" s="7" t="s">
        <v>723</v>
      </c>
      <c r="R233" s="7" t="s">
        <v>352</v>
      </c>
      <c r="S233" s="7" t="s">
        <v>724</v>
      </c>
      <c r="T233" s="7" t="s">
        <v>724</v>
      </c>
      <c r="U233" s="7" t="s">
        <v>46</v>
      </c>
      <c r="V233" s="210">
        <f t="shared" si="16"/>
        <v>1850</v>
      </c>
      <c r="W233" s="19">
        <v>1850</v>
      </c>
      <c r="X233" s="24"/>
      <c r="Y233" s="19">
        <v>1654</v>
      </c>
      <c r="Z233" s="19">
        <v>1654</v>
      </c>
      <c r="AA233" s="24"/>
      <c r="AB233" s="7" t="s">
        <v>45</v>
      </c>
      <c r="AC233" s="7" t="s">
        <v>45</v>
      </c>
      <c r="AD233" s="7" t="s">
        <v>45</v>
      </c>
      <c r="AE233" s="7" t="s">
        <v>45</v>
      </c>
      <c r="AF233" s="7" t="s">
        <v>45</v>
      </c>
      <c r="AG233" s="7" t="s">
        <v>45</v>
      </c>
      <c r="AH233" s="6"/>
      <c r="AI233" s="7" t="s">
        <v>47</v>
      </c>
      <c r="AJ233" s="8"/>
      <c r="AK233" s="235">
        <f t="shared" si="13"/>
        <v>196</v>
      </c>
      <c r="AL233" s="235">
        <f t="shared" si="13"/>
        <v>0</v>
      </c>
      <c r="AM233" s="235">
        <f t="shared" si="14"/>
        <v>196</v>
      </c>
    </row>
    <row r="234" spans="1:39" ht="18.600000000000001" customHeight="1" thickBot="1" x14ac:dyDescent="0.3">
      <c r="A234" s="16" t="s">
        <v>727</v>
      </c>
      <c r="B234" s="6" t="s">
        <v>65</v>
      </c>
      <c r="C234" s="222" t="s">
        <v>66</v>
      </c>
      <c r="D234" s="6" t="s">
        <v>728</v>
      </c>
      <c r="E234" s="7" t="s">
        <v>68</v>
      </c>
      <c r="F234" s="13" t="s">
        <v>43</v>
      </c>
      <c r="G234" s="7" t="s">
        <v>51</v>
      </c>
      <c r="H234" s="7" t="s">
        <v>352</v>
      </c>
      <c r="I234" s="7" t="s">
        <v>352</v>
      </c>
      <c r="J234" s="7" t="s">
        <v>352</v>
      </c>
      <c r="K234" s="7" t="s">
        <v>729</v>
      </c>
      <c r="L234" s="7" t="s">
        <v>730</v>
      </c>
      <c r="M234" s="7" t="s">
        <v>729</v>
      </c>
      <c r="N234" s="7" t="s">
        <v>352</v>
      </c>
      <c r="O234" s="7" t="s">
        <v>729</v>
      </c>
      <c r="P234" s="7" t="s">
        <v>352</v>
      </c>
      <c r="Q234" s="7" t="s">
        <v>731</v>
      </c>
      <c r="R234" s="7" t="s">
        <v>352</v>
      </c>
      <c r="S234" s="7" t="s">
        <v>732</v>
      </c>
      <c r="T234" s="7" t="s">
        <v>732</v>
      </c>
      <c r="U234" s="7" t="s">
        <v>46</v>
      </c>
      <c r="V234" s="210">
        <f t="shared" si="16"/>
        <v>13000</v>
      </c>
      <c r="W234" s="19">
        <v>13000</v>
      </c>
      <c r="X234" s="24"/>
      <c r="Y234" s="19">
        <v>13000</v>
      </c>
      <c r="Z234" s="19">
        <v>13000</v>
      </c>
      <c r="AA234" s="24"/>
      <c r="AB234" s="7" t="s">
        <v>45</v>
      </c>
      <c r="AC234" s="7" t="s">
        <v>45</v>
      </c>
      <c r="AD234" s="7" t="s">
        <v>45</v>
      </c>
      <c r="AE234" s="7" t="s">
        <v>45</v>
      </c>
      <c r="AF234" s="7" t="s">
        <v>45</v>
      </c>
      <c r="AG234" s="7" t="s">
        <v>45</v>
      </c>
      <c r="AH234" s="6"/>
      <c r="AI234" s="7" t="s">
        <v>47</v>
      </c>
      <c r="AJ234" s="8"/>
      <c r="AK234" s="235">
        <f t="shared" si="13"/>
        <v>0</v>
      </c>
      <c r="AL234" s="235">
        <f t="shared" si="13"/>
        <v>0</v>
      </c>
      <c r="AM234" s="235">
        <f t="shared" si="14"/>
        <v>0</v>
      </c>
    </row>
    <row r="235" spans="1:39" ht="18.600000000000001" customHeight="1" thickBot="1" x14ac:dyDescent="0.3">
      <c r="A235" s="16" t="s">
        <v>733</v>
      </c>
      <c r="B235" s="6" t="s">
        <v>49</v>
      </c>
      <c r="C235" s="222" t="s">
        <v>74</v>
      </c>
      <c r="D235" s="11" t="s">
        <v>734</v>
      </c>
      <c r="E235" s="7" t="s">
        <v>68</v>
      </c>
      <c r="F235" s="7" t="s">
        <v>43</v>
      </c>
      <c r="G235" s="7" t="s">
        <v>51</v>
      </c>
      <c r="H235" s="7" t="s">
        <v>352</v>
      </c>
      <c r="I235" s="7" t="s">
        <v>352</v>
      </c>
      <c r="J235" s="7" t="s">
        <v>352</v>
      </c>
      <c r="K235" s="7" t="s">
        <v>729</v>
      </c>
      <c r="L235" s="7" t="s">
        <v>735</v>
      </c>
      <c r="M235" s="7" t="s">
        <v>729</v>
      </c>
      <c r="N235" s="7" t="s">
        <v>352</v>
      </c>
      <c r="O235" s="7" t="s">
        <v>729</v>
      </c>
      <c r="P235" s="7" t="s">
        <v>352</v>
      </c>
      <c r="Q235" s="7" t="s">
        <v>648</v>
      </c>
      <c r="R235" s="7" t="s">
        <v>352</v>
      </c>
      <c r="S235" s="7" t="s">
        <v>648</v>
      </c>
      <c r="T235" s="7" t="s">
        <v>648</v>
      </c>
      <c r="U235" s="7" t="s">
        <v>46</v>
      </c>
      <c r="V235" s="210">
        <f t="shared" si="16"/>
        <v>23000</v>
      </c>
      <c r="W235" s="19">
        <v>23000</v>
      </c>
      <c r="X235" s="24"/>
      <c r="Y235" s="19">
        <v>21000</v>
      </c>
      <c r="Z235" s="19">
        <v>21000</v>
      </c>
      <c r="AA235" s="24"/>
      <c r="AB235" s="7" t="s">
        <v>45</v>
      </c>
      <c r="AC235" s="7" t="s">
        <v>45</v>
      </c>
      <c r="AD235" s="7" t="s">
        <v>45</v>
      </c>
      <c r="AE235" s="7" t="s">
        <v>45</v>
      </c>
      <c r="AF235" s="7" t="s">
        <v>45</v>
      </c>
      <c r="AG235" s="7" t="s">
        <v>45</v>
      </c>
      <c r="AH235" s="6"/>
      <c r="AI235" s="7" t="s">
        <v>47</v>
      </c>
      <c r="AJ235" s="8"/>
      <c r="AK235" s="235">
        <f t="shared" si="13"/>
        <v>2000</v>
      </c>
      <c r="AL235" s="235">
        <f t="shared" si="13"/>
        <v>0</v>
      </c>
      <c r="AM235" s="235">
        <f t="shared" si="14"/>
        <v>2000</v>
      </c>
    </row>
    <row r="236" spans="1:39" ht="18.600000000000001" customHeight="1" thickBot="1" x14ac:dyDescent="0.3">
      <c r="A236" s="16" t="s">
        <v>736</v>
      </c>
      <c r="B236" s="6" t="s">
        <v>335</v>
      </c>
      <c r="C236" s="222" t="s">
        <v>170</v>
      </c>
      <c r="D236" s="11" t="s">
        <v>737</v>
      </c>
      <c r="E236" s="7" t="s">
        <v>141</v>
      </c>
      <c r="F236" s="7" t="s">
        <v>43</v>
      </c>
      <c r="G236" s="7" t="s">
        <v>51</v>
      </c>
      <c r="H236" s="7" t="s">
        <v>352</v>
      </c>
      <c r="I236" s="7" t="s">
        <v>716</v>
      </c>
      <c r="J236" s="7" t="s">
        <v>352</v>
      </c>
      <c r="K236" s="7" t="s">
        <v>723</v>
      </c>
      <c r="L236" s="7" t="s">
        <v>738</v>
      </c>
      <c r="M236" s="7" t="s">
        <v>723</v>
      </c>
      <c r="N236" s="7" t="s">
        <v>352</v>
      </c>
      <c r="O236" s="7" t="s">
        <v>729</v>
      </c>
      <c r="P236" s="7" t="s">
        <v>352</v>
      </c>
      <c r="Q236" s="7" t="s">
        <v>739</v>
      </c>
      <c r="R236" s="7" t="s">
        <v>352</v>
      </c>
      <c r="S236" s="6"/>
      <c r="T236" s="6"/>
      <c r="U236" s="7" t="s">
        <v>46</v>
      </c>
      <c r="V236" s="210">
        <f t="shared" si="16"/>
        <v>23000</v>
      </c>
      <c r="W236" s="19">
        <v>23000</v>
      </c>
      <c r="X236" s="24"/>
      <c r="Y236" s="19">
        <v>21000</v>
      </c>
      <c r="Z236" s="19">
        <v>21000</v>
      </c>
      <c r="AA236" s="24"/>
      <c r="AB236" s="7" t="s">
        <v>45</v>
      </c>
      <c r="AC236" s="7" t="s">
        <v>45</v>
      </c>
      <c r="AD236" s="7" t="s">
        <v>45</v>
      </c>
      <c r="AE236" s="7" t="s">
        <v>45</v>
      </c>
      <c r="AF236" s="7" t="s">
        <v>45</v>
      </c>
      <c r="AG236" s="7" t="s">
        <v>45</v>
      </c>
      <c r="AH236" s="6"/>
      <c r="AI236" s="7" t="s">
        <v>47</v>
      </c>
      <c r="AJ236" s="8"/>
      <c r="AK236" s="235">
        <f t="shared" si="13"/>
        <v>2000</v>
      </c>
      <c r="AL236" s="235">
        <f t="shared" si="13"/>
        <v>0</v>
      </c>
      <c r="AM236" s="235">
        <f t="shared" si="14"/>
        <v>2000</v>
      </c>
    </row>
    <row r="237" spans="1:39" ht="18.600000000000001" customHeight="1" thickBot="1" x14ac:dyDescent="0.3">
      <c r="A237" s="16" t="s">
        <v>740</v>
      </c>
      <c r="B237" s="11" t="s">
        <v>741</v>
      </c>
      <c r="C237" s="222" t="s">
        <v>742</v>
      </c>
      <c r="D237" s="11" t="s">
        <v>743</v>
      </c>
      <c r="E237" s="13" t="s">
        <v>57</v>
      </c>
      <c r="F237" s="7" t="s">
        <v>43</v>
      </c>
      <c r="G237" s="7" t="s">
        <v>51</v>
      </c>
      <c r="H237" s="7" t="s">
        <v>352</v>
      </c>
      <c r="I237" s="7" t="s">
        <v>352</v>
      </c>
      <c r="J237" s="7" t="s">
        <v>352</v>
      </c>
      <c r="K237" s="13" t="s">
        <v>723</v>
      </c>
      <c r="L237" s="7" t="s">
        <v>738</v>
      </c>
      <c r="M237" s="7" t="s">
        <v>723</v>
      </c>
      <c r="N237" s="7" t="s">
        <v>352</v>
      </c>
      <c r="O237" s="7" t="s">
        <v>729</v>
      </c>
      <c r="P237" s="7" t="s">
        <v>352</v>
      </c>
      <c r="Q237" s="13" t="s">
        <v>739</v>
      </c>
      <c r="R237" s="13" t="s">
        <v>352</v>
      </c>
      <c r="S237" s="11"/>
      <c r="T237" s="11"/>
      <c r="U237" s="7" t="s">
        <v>46</v>
      </c>
      <c r="V237" s="210">
        <f t="shared" si="16"/>
        <v>6072</v>
      </c>
      <c r="W237" s="19">
        <v>6072</v>
      </c>
      <c r="X237" s="24"/>
      <c r="Y237" s="19">
        <v>6072</v>
      </c>
      <c r="Z237" s="19">
        <v>6072</v>
      </c>
      <c r="AA237" s="24"/>
      <c r="AB237" s="7" t="s">
        <v>45</v>
      </c>
      <c r="AC237" s="7" t="s">
        <v>45</v>
      </c>
      <c r="AD237" s="7" t="s">
        <v>45</v>
      </c>
      <c r="AE237" s="7" t="s">
        <v>45</v>
      </c>
      <c r="AF237" s="7" t="s">
        <v>45</v>
      </c>
      <c r="AG237" s="7" t="s">
        <v>45</v>
      </c>
      <c r="AH237" s="6"/>
      <c r="AI237" s="7" t="s">
        <v>47</v>
      </c>
      <c r="AJ237" s="8"/>
      <c r="AK237" s="235">
        <f t="shared" si="13"/>
        <v>0</v>
      </c>
      <c r="AL237" s="235">
        <f t="shared" si="13"/>
        <v>0</v>
      </c>
      <c r="AM237" s="235">
        <f t="shared" si="14"/>
        <v>0</v>
      </c>
    </row>
    <row r="238" spans="1:39" ht="18.600000000000001" customHeight="1" thickBot="1" x14ac:dyDescent="0.3">
      <c r="A238" s="16" t="s">
        <v>744</v>
      </c>
      <c r="B238" s="11" t="s">
        <v>745</v>
      </c>
      <c r="C238" s="236" t="s">
        <v>746</v>
      </c>
      <c r="D238" s="11" t="s">
        <v>747</v>
      </c>
      <c r="E238" s="13" t="s">
        <v>57</v>
      </c>
      <c r="F238" s="13" t="s">
        <v>43</v>
      </c>
      <c r="G238" s="7" t="s">
        <v>240</v>
      </c>
      <c r="H238" s="13" t="s">
        <v>352</v>
      </c>
      <c r="I238" s="13" t="s">
        <v>352</v>
      </c>
      <c r="J238" s="13" t="s">
        <v>352</v>
      </c>
      <c r="K238" s="13" t="s">
        <v>748</v>
      </c>
      <c r="L238" s="13" t="s">
        <v>748</v>
      </c>
      <c r="M238" s="13" t="s">
        <v>748</v>
      </c>
      <c r="N238" s="13" t="s">
        <v>352</v>
      </c>
      <c r="O238" s="13" t="s">
        <v>748</v>
      </c>
      <c r="P238" s="13" t="s">
        <v>352</v>
      </c>
      <c r="Q238" s="13" t="s">
        <v>739</v>
      </c>
      <c r="R238" s="13" t="s">
        <v>352</v>
      </c>
      <c r="S238" s="11"/>
      <c r="T238" s="11"/>
      <c r="U238" s="7" t="s">
        <v>46</v>
      </c>
      <c r="V238" s="210">
        <f t="shared" si="16"/>
        <v>65000</v>
      </c>
      <c r="W238" s="19">
        <v>65000</v>
      </c>
      <c r="X238" s="24"/>
      <c r="Y238" s="19">
        <v>64760</v>
      </c>
      <c r="Z238" s="19">
        <v>64760</v>
      </c>
      <c r="AA238" s="24"/>
      <c r="AB238" s="7" t="s">
        <v>45</v>
      </c>
      <c r="AC238" s="7" t="s">
        <v>45</v>
      </c>
      <c r="AD238" s="7" t="s">
        <v>45</v>
      </c>
      <c r="AE238" s="7" t="s">
        <v>45</v>
      </c>
      <c r="AF238" s="7" t="s">
        <v>45</v>
      </c>
      <c r="AG238" s="7" t="s">
        <v>45</v>
      </c>
      <c r="AH238" s="6"/>
      <c r="AI238" s="7" t="s">
        <v>47</v>
      </c>
      <c r="AJ238" s="8"/>
      <c r="AK238" s="235">
        <f t="shared" si="13"/>
        <v>240</v>
      </c>
      <c r="AL238" s="235">
        <f t="shared" si="13"/>
        <v>0</v>
      </c>
      <c r="AM238" s="235">
        <f t="shared" si="14"/>
        <v>240</v>
      </c>
    </row>
    <row r="239" spans="1:39" ht="18.600000000000001" customHeight="1" thickBot="1" x14ac:dyDescent="0.3">
      <c r="A239" s="16" t="s">
        <v>749</v>
      </c>
      <c r="B239" s="11" t="s">
        <v>354</v>
      </c>
      <c r="C239" s="222" t="s">
        <v>158</v>
      </c>
      <c r="D239" s="11" t="s">
        <v>750</v>
      </c>
      <c r="E239" s="13" t="s">
        <v>356</v>
      </c>
      <c r="F239" s="7" t="s">
        <v>43</v>
      </c>
      <c r="G239" s="7" t="s">
        <v>51</v>
      </c>
      <c r="H239" s="13" t="s">
        <v>352</v>
      </c>
      <c r="I239" s="13" t="s">
        <v>352</v>
      </c>
      <c r="J239" s="13" t="s">
        <v>352</v>
      </c>
      <c r="K239" s="13" t="s">
        <v>739</v>
      </c>
      <c r="L239" s="13" t="s">
        <v>739</v>
      </c>
      <c r="M239" s="13" t="s">
        <v>739</v>
      </c>
      <c r="N239" s="13" t="s">
        <v>352</v>
      </c>
      <c r="O239" s="13" t="s">
        <v>739</v>
      </c>
      <c r="P239" s="13" t="s">
        <v>352</v>
      </c>
      <c r="Q239" s="13" t="s">
        <v>718</v>
      </c>
      <c r="R239" s="13" t="s">
        <v>352</v>
      </c>
      <c r="S239" s="13" t="s">
        <v>718</v>
      </c>
      <c r="T239" s="13" t="s">
        <v>718</v>
      </c>
      <c r="U239" s="7" t="s">
        <v>46</v>
      </c>
      <c r="V239" s="210">
        <f t="shared" si="16"/>
        <v>6205</v>
      </c>
      <c r="W239" s="19">
        <v>6205</v>
      </c>
      <c r="X239" s="24"/>
      <c r="Y239" s="19">
        <v>6205</v>
      </c>
      <c r="Z239" s="19">
        <v>6205</v>
      </c>
      <c r="AA239" s="24"/>
      <c r="AB239" s="7" t="s">
        <v>45</v>
      </c>
      <c r="AC239" s="7" t="s">
        <v>45</v>
      </c>
      <c r="AD239" s="7" t="s">
        <v>45</v>
      </c>
      <c r="AE239" s="7" t="s">
        <v>45</v>
      </c>
      <c r="AF239" s="7" t="s">
        <v>45</v>
      </c>
      <c r="AG239" s="7" t="s">
        <v>45</v>
      </c>
      <c r="AH239" s="6"/>
      <c r="AI239" s="7" t="s">
        <v>47</v>
      </c>
      <c r="AJ239" s="8"/>
      <c r="AK239" s="235">
        <f t="shared" si="13"/>
        <v>0</v>
      </c>
      <c r="AL239" s="235">
        <f t="shared" si="13"/>
        <v>0</v>
      </c>
      <c r="AM239" s="235">
        <f t="shared" si="14"/>
        <v>0</v>
      </c>
    </row>
    <row r="240" spans="1:39" ht="18.600000000000001" customHeight="1" thickBot="1" x14ac:dyDescent="0.3">
      <c r="A240" s="196"/>
      <c r="B240" s="197"/>
      <c r="C240" s="296">
        <v>45200</v>
      </c>
      <c r="D240" s="297"/>
      <c r="E240" s="197"/>
      <c r="F240" s="197"/>
      <c r="G240" s="197"/>
      <c r="H240" s="197"/>
      <c r="I240" s="197"/>
      <c r="J240" s="197"/>
      <c r="K240" s="197"/>
      <c r="L240" s="197"/>
      <c r="M240" s="197"/>
      <c r="N240" s="197"/>
      <c r="O240" s="197"/>
      <c r="P240" s="197"/>
      <c r="Q240" s="197"/>
      <c r="R240" s="197"/>
      <c r="S240" s="197"/>
      <c r="T240" s="197"/>
      <c r="U240" s="197"/>
      <c r="V240" s="12">
        <v>0</v>
      </c>
      <c r="W240" s="198"/>
      <c r="X240" s="198"/>
      <c r="Y240" s="198"/>
      <c r="Z240" s="198"/>
      <c r="AA240" s="198"/>
      <c r="AB240" s="197"/>
      <c r="AC240" s="197"/>
      <c r="AD240" s="197"/>
      <c r="AE240" s="197"/>
      <c r="AF240" s="197"/>
      <c r="AG240" s="197"/>
      <c r="AH240" s="197"/>
      <c r="AI240" s="197"/>
      <c r="AJ240" s="199"/>
      <c r="AK240" s="235">
        <f t="shared" si="13"/>
        <v>0</v>
      </c>
      <c r="AL240" s="235">
        <f t="shared" si="13"/>
        <v>0</v>
      </c>
      <c r="AM240" s="235">
        <f t="shared" si="14"/>
        <v>0</v>
      </c>
    </row>
    <row r="241" spans="1:39" ht="18.600000000000001" customHeight="1" thickBot="1" x14ac:dyDescent="0.3">
      <c r="A241" s="16" t="s">
        <v>751</v>
      </c>
      <c r="B241" s="6" t="s">
        <v>752</v>
      </c>
      <c r="C241" s="222" t="s">
        <v>66</v>
      </c>
      <c r="D241" s="6" t="s">
        <v>753</v>
      </c>
      <c r="E241" s="7" t="s">
        <v>68</v>
      </c>
      <c r="F241" s="7" t="s">
        <v>43</v>
      </c>
      <c r="G241" s="7" t="s">
        <v>44</v>
      </c>
      <c r="H241" s="7" t="s">
        <v>352</v>
      </c>
      <c r="I241" s="7" t="s">
        <v>352</v>
      </c>
      <c r="J241" s="7" t="s">
        <v>352</v>
      </c>
      <c r="K241" s="18">
        <v>45026</v>
      </c>
      <c r="L241" s="18">
        <v>45026</v>
      </c>
      <c r="M241" s="18">
        <v>45026</v>
      </c>
      <c r="N241" s="7" t="s">
        <v>352</v>
      </c>
      <c r="O241" s="7" t="s">
        <v>739</v>
      </c>
      <c r="P241" s="7" t="s">
        <v>352</v>
      </c>
      <c r="Q241" s="18">
        <v>45087</v>
      </c>
      <c r="R241" s="7" t="s">
        <v>352</v>
      </c>
      <c r="S241" s="18">
        <v>45117</v>
      </c>
      <c r="T241" s="18">
        <v>45117</v>
      </c>
      <c r="U241" s="7" t="s">
        <v>46</v>
      </c>
      <c r="V241" s="210">
        <f t="shared" ref="V241:V255" si="17">SUM(W241+X241)</f>
        <v>160000</v>
      </c>
      <c r="W241" s="19">
        <v>160000</v>
      </c>
      <c r="X241" s="24"/>
      <c r="Y241" s="19">
        <v>160000</v>
      </c>
      <c r="Z241" s="19">
        <v>160000</v>
      </c>
      <c r="AA241" s="24"/>
      <c r="AB241" s="7" t="s">
        <v>45</v>
      </c>
      <c r="AC241" s="7" t="s">
        <v>45</v>
      </c>
      <c r="AD241" s="7" t="s">
        <v>45</v>
      </c>
      <c r="AE241" s="7" t="s">
        <v>45</v>
      </c>
      <c r="AF241" s="7" t="s">
        <v>45</v>
      </c>
      <c r="AG241" s="7" t="s">
        <v>45</v>
      </c>
      <c r="AH241" s="6"/>
      <c r="AI241" s="7" t="s">
        <v>47</v>
      </c>
      <c r="AJ241" s="8"/>
      <c r="AK241" s="235">
        <f t="shared" si="13"/>
        <v>0</v>
      </c>
      <c r="AL241" s="235">
        <f t="shared" si="13"/>
        <v>0</v>
      </c>
      <c r="AM241" s="235">
        <f t="shared" si="14"/>
        <v>0</v>
      </c>
    </row>
    <row r="242" spans="1:39" ht="18.600000000000001" customHeight="1" thickBot="1" x14ac:dyDescent="0.3">
      <c r="A242" s="16" t="s">
        <v>754</v>
      </c>
      <c r="B242" s="6" t="s">
        <v>755</v>
      </c>
      <c r="C242" s="222" t="s">
        <v>756</v>
      </c>
      <c r="D242" s="6" t="s">
        <v>757</v>
      </c>
      <c r="E242" s="7" t="s">
        <v>57</v>
      </c>
      <c r="F242" s="7" t="s">
        <v>43</v>
      </c>
      <c r="G242" s="7" t="s">
        <v>51</v>
      </c>
      <c r="H242" s="7" t="s">
        <v>352</v>
      </c>
      <c r="I242" s="7" t="s">
        <v>352</v>
      </c>
      <c r="J242" s="7" t="s">
        <v>352</v>
      </c>
      <c r="K242" s="18">
        <v>45026</v>
      </c>
      <c r="L242" s="18">
        <v>45026</v>
      </c>
      <c r="M242" s="18">
        <v>45026</v>
      </c>
      <c r="N242" s="7" t="s">
        <v>352</v>
      </c>
      <c r="O242" s="18">
        <v>45026</v>
      </c>
      <c r="P242" s="7" t="s">
        <v>352</v>
      </c>
      <c r="Q242" s="18">
        <v>45026</v>
      </c>
      <c r="R242" s="7" t="s">
        <v>352</v>
      </c>
      <c r="S242" s="18">
        <v>45026</v>
      </c>
      <c r="T242" s="18">
        <v>45026</v>
      </c>
      <c r="U242" s="7" t="s">
        <v>46</v>
      </c>
      <c r="V242" s="210">
        <f t="shared" si="17"/>
        <v>5000</v>
      </c>
      <c r="W242" s="19">
        <v>5000</v>
      </c>
      <c r="X242" s="24"/>
      <c r="Y242" s="19">
        <v>5000</v>
      </c>
      <c r="Z242" s="19">
        <v>5000</v>
      </c>
      <c r="AA242" s="24"/>
      <c r="AB242" s="7" t="s">
        <v>45</v>
      </c>
      <c r="AC242" s="7" t="s">
        <v>45</v>
      </c>
      <c r="AD242" s="7" t="s">
        <v>45</v>
      </c>
      <c r="AE242" s="7" t="s">
        <v>45</v>
      </c>
      <c r="AF242" s="7" t="s">
        <v>45</v>
      </c>
      <c r="AG242" s="7" t="s">
        <v>45</v>
      </c>
      <c r="AH242" s="6"/>
      <c r="AI242" s="7" t="s">
        <v>47</v>
      </c>
      <c r="AJ242" s="8"/>
      <c r="AK242" s="235">
        <f t="shared" si="13"/>
        <v>0</v>
      </c>
      <c r="AL242" s="235">
        <f t="shared" si="13"/>
        <v>0</v>
      </c>
      <c r="AM242" s="235">
        <f t="shared" si="14"/>
        <v>0</v>
      </c>
    </row>
    <row r="243" spans="1:39" ht="18.600000000000001" customHeight="1" thickBot="1" x14ac:dyDescent="0.3">
      <c r="A243" s="16" t="s">
        <v>758</v>
      </c>
      <c r="B243" s="6" t="s">
        <v>379</v>
      </c>
      <c r="C243" s="222" t="s">
        <v>759</v>
      </c>
      <c r="D243" s="6" t="s">
        <v>760</v>
      </c>
      <c r="E243" s="7" t="s">
        <v>42</v>
      </c>
      <c r="F243" s="7" t="s">
        <v>43</v>
      </c>
      <c r="G243" s="7" t="s">
        <v>51</v>
      </c>
      <c r="H243" s="7" t="s">
        <v>352</v>
      </c>
      <c r="I243" s="7" t="s">
        <v>352</v>
      </c>
      <c r="J243" s="7" t="s">
        <v>352</v>
      </c>
      <c r="K243" s="18">
        <v>45240</v>
      </c>
      <c r="L243" s="7" t="s">
        <v>761</v>
      </c>
      <c r="M243" s="18">
        <v>45240</v>
      </c>
      <c r="N243" s="7" t="s">
        <v>352</v>
      </c>
      <c r="O243" s="18">
        <v>45270</v>
      </c>
      <c r="P243" s="7" t="s">
        <v>352</v>
      </c>
      <c r="Q243" s="7" t="s">
        <v>762</v>
      </c>
      <c r="R243" s="7" t="s">
        <v>352</v>
      </c>
      <c r="S243" s="7" t="s">
        <v>763</v>
      </c>
      <c r="T243" s="7" t="s">
        <v>763</v>
      </c>
      <c r="U243" s="7" t="s">
        <v>46</v>
      </c>
      <c r="V243" s="210">
        <f t="shared" si="17"/>
        <v>28749</v>
      </c>
      <c r="W243" s="19">
        <v>28749</v>
      </c>
      <c r="X243" s="24"/>
      <c r="Y243" s="19">
        <v>28015</v>
      </c>
      <c r="Z243" s="19">
        <v>28015</v>
      </c>
      <c r="AA243" s="24"/>
      <c r="AB243" s="7" t="s">
        <v>45</v>
      </c>
      <c r="AC243" s="7" t="s">
        <v>45</v>
      </c>
      <c r="AD243" s="7" t="s">
        <v>45</v>
      </c>
      <c r="AE243" s="7" t="s">
        <v>45</v>
      </c>
      <c r="AF243" s="7" t="s">
        <v>45</v>
      </c>
      <c r="AG243" s="7" t="s">
        <v>45</v>
      </c>
      <c r="AH243" s="6"/>
      <c r="AI243" s="7" t="s">
        <v>47</v>
      </c>
      <c r="AJ243" s="8"/>
      <c r="AK243" s="235">
        <f t="shared" si="13"/>
        <v>734</v>
      </c>
      <c r="AL243" s="235">
        <f t="shared" si="13"/>
        <v>0</v>
      </c>
      <c r="AM243" s="235">
        <f t="shared" si="14"/>
        <v>734</v>
      </c>
    </row>
    <row r="244" spans="1:39" ht="18.600000000000001" customHeight="1" thickBot="1" x14ac:dyDescent="0.3">
      <c r="A244" s="16" t="s">
        <v>764</v>
      </c>
      <c r="B244" s="6" t="s">
        <v>139</v>
      </c>
      <c r="C244" s="222" t="s">
        <v>759</v>
      </c>
      <c r="D244" s="6" t="s">
        <v>765</v>
      </c>
      <c r="E244" s="7" t="s">
        <v>57</v>
      </c>
      <c r="F244" s="7" t="s">
        <v>43</v>
      </c>
      <c r="G244" s="7" t="s">
        <v>51</v>
      </c>
      <c r="H244" s="7" t="s">
        <v>352</v>
      </c>
      <c r="I244" s="7" t="s">
        <v>352</v>
      </c>
      <c r="J244" s="7" t="s">
        <v>352</v>
      </c>
      <c r="K244" s="18">
        <v>45240</v>
      </c>
      <c r="L244" s="7" t="s">
        <v>761</v>
      </c>
      <c r="M244" s="18">
        <v>45240</v>
      </c>
      <c r="N244" s="7" t="s">
        <v>352</v>
      </c>
      <c r="O244" s="18">
        <v>45270</v>
      </c>
      <c r="P244" s="7" t="s">
        <v>352</v>
      </c>
      <c r="Q244" s="7" t="s">
        <v>762</v>
      </c>
      <c r="R244" s="7" t="s">
        <v>352</v>
      </c>
      <c r="S244" s="7" t="s">
        <v>766</v>
      </c>
      <c r="T244" s="7" t="s">
        <v>766</v>
      </c>
      <c r="U244" s="7" t="s">
        <v>46</v>
      </c>
      <c r="V244" s="210">
        <f t="shared" si="17"/>
        <v>33000</v>
      </c>
      <c r="W244" s="19">
        <v>33000</v>
      </c>
      <c r="X244" s="24"/>
      <c r="Y244" s="19">
        <v>18900</v>
      </c>
      <c r="Z244" s="19">
        <v>18900</v>
      </c>
      <c r="AA244" s="24"/>
      <c r="AB244" s="7" t="s">
        <v>45</v>
      </c>
      <c r="AC244" s="7" t="s">
        <v>45</v>
      </c>
      <c r="AD244" s="7" t="s">
        <v>45</v>
      </c>
      <c r="AE244" s="7" t="s">
        <v>45</v>
      </c>
      <c r="AF244" s="7" t="s">
        <v>45</v>
      </c>
      <c r="AG244" s="7" t="s">
        <v>45</v>
      </c>
      <c r="AH244" s="6"/>
      <c r="AI244" s="7" t="s">
        <v>47</v>
      </c>
      <c r="AJ244" s="8"/>
      <c r="AK244" s="235">
        <f t="shared" si="13"/>
        <v>14100</v>
      </c>
      <c r="AL244" s="235">
        <f t="shared" si="13"/>
        <v>0</v>
      </c>
      <c r="AM244" s="235">
        <f t="shared" si="14"/>
        <v>14100</v>
      </c>
    </row>
    <row r="245" spans="1:39" ht="18.600000000000001" customHeight="1" thickBot="1" x14ac:dyDescent="0.3">
      <c r="A245" s="16" t="s">
        <v>767</v>
      </c>
      <c r="B245" s="6" t="s">
        <v>143</v>
      </c>
      <c r="C245" s="222" t="s">
        <v>78</v>
      </c>
      <c r="D245" s="6" t="s">
        <v>768</v>
      </c>
      <c r="E245" s="7" t="s">
        <v>57</v>
      </c>
      <c r="F245" s="7" t="s">
        <v>43</v>
      </c>
      <c r="G245" s="7" t="s">
        <v>51</v>
      </c>
      <c r="H245" s="7" t="s">
        <v>352</v>
      </c>
      <c r="I245" s="7" t="s">
        <v>352</v>
      </c>
      <c r="J245" s="7" t="s">
        <v>352</v>
      </c>
      <c r="K245" s="18">
        <v>45270</v>
      </c>
      <c r="L245" s="7" t="s">
        <v>769</v>
      </c>
      <c r="M245" s="18">
        <v>45270</v>
      </c>
      <c r="N245" s="7" t="s">
        <v>352</v>
      </c>
      <c r="O245" s="18">
        <v>45270</v>
      </c>
      <c r="P245" s="7" t="s">
        <v>352</v>
      </c>
      <c r="Q245" s="7" t="s">
        <v>770</v>
      </c>
      <c r="R245" s="7" t="s">
        <v>352</v>
      </c>
      <c r="S245" s="7" t="s">
        <v>771</v>
      </c>
      <c r="T245" s="7" t="s">
        <v>771</v>
      </c>
      <c r="U245" s="7" t="s">
        <v>46</v>
      </c>
      <c r="V245" s="210">
        <f t="shared" si="17"/>
        <v>21300</v>
      </c>
      <c r="W245" s="19">
        <v>21300</v>
      </c>
      <c r="X245" s="24"/>
      <c r="Y245" s="19">
        <v>20000</v>
      </c>
      <c r="Z245" s="19">
        <v>20000</v>
      </c>
      <c r="AA245" s="24"/>
      <c r="AB245" s="7" t="s">
        <v>45</v>
      </c>
      <c r="AC245" s="7" t="s">
        <v>45</v>
      </c>
      <c r="AD245" s="7" t="s">
        <v>45</v>
      </c>
      <c r="AE245" s="7" t="s">
        <v>45</v>
      </c>
      <c r="AF245" s="7" t="s">
        <v>45</v>
      </c>
      <c r="AG245" s="7" t="s">
        <v>45</v>
      </c>
      <c r="AH245" s="6"/>
      <c r="AI245" s="7" t="s">
        <v>47</v>
      </c>
      <c r="AJ245" s="8"/>
      <c r="AK245" s="235">
        <f t="shared" si="13"/>
        <v>1300</v>
      </c>
      <c r="AL245" s="235">
        <f t="shared" si="13"/>
        <v>0</v>
      </c>
      <c r="AM245" s="235">
        <f t="shared" si="14"/>
        <v>1300</v>
      </c>
    </row>
    <row r="246" spans="1:39" ht="18.600000000000001" customHeight="1" thickBot="1" x14ac:dyDescent="0.3">
      <c r="A246" s="16" t="s">
        <v>772</v>
      </c>
      <c r="B246" s="6" t="s">
        <v>773</v>
      </c>
      <c r="C246" s="222" t="s">
        <v>78</v>
      </c>
      <c r="D246" s="6" t="s">
        <v>774</v>
      </c>
      <c r="E246" s="7" t="s">
        <v>57</v>
      </c>
      <c r="F246" s="7" t="s">
        <v>43</v>
      </c>
      <c r="G246" s="7" t="s">
        <v>51</v>
      </c>
      <c r="H246" s="7" t="s">
        <v>352</v>
      </c>
      <c r="I246" s="7" t="s">
        <v>352</v>
      </c>
      <c r="J246" s="7" t="s">
        <v>352</v>
      </c>
      <c r="K246" s="18">
        <v>45270</v>
      </c>
      <c r="L246" s="7" t="s">
        <v>769</v>
      </c>
      <c r="M246" s="18">
        <v>45270</v>
      </c>
      <c r="N246" s="7" t="s">
        <v>352</v>
      </c>
      <c r="O246" s="18">
        <v>45270</v>
      </c>
      <c r="P246" s="7" t="s">
        <v>352</v>
      </c>
      <c r="Q246" s="7" t="s">
        <v>762</v>
      </c>
      <c r="R246" s="7" t="s">
        <v>352</v>
      </c>
      <c r="S246" s="7" t="s">
        <v>775</v>
      </c>
      <c r="T246" s="7" t="s">
        <v>775</v>
      </c>
      <c r="U246" s="7" t="s">
        <v>46</v>
      </c>
      <c r="V246" s="210">
        <f t="shared" si="17"/>
        <v>10000</v>
      </c>
      <c r="W246" s="19">
        <v>10000</v>
      </c>
      <c r="X246" s="24"/>
      <c r="Y246" s="19">
        <v>10000</v>
      </c>
      <c r="Z246" s="19">
        <v>10000</v>
      </c>
      <c r="AA246" s="24"/>
      <c r="AB246" s="7" t="s">
        <v>45</v>
      </c>
      <c r="AC246" s="7" t="s">
        <v>45</v>
      </c>
      <c r="AD246" s="7" t="s">
        <v>45</v>
      </c>
      <c r="AE246" s="7" t="s">
        <v>45</v>
      </c>
      <c r="AF246" s="7" t="s">
        <v>45</v>
      </c>
      <c r="AG246" s="7" t="s">
        <v>45</v>
      </c>
      <c r="AH246" s="6"/>
      <c r="AI246" s="7" t="s">
        <v>47</v>
      </c>
      <c r="AJ246" s="8"/>
      <c r="AK246" s="235">
        <f t="shared" si="13"/>
        <v>0</v>
      </c>
      <c r="AL246" s="235">
        <f t="shared" si="13"/>
        <v>0</v>
      </c>
      <c r="AM246" s="235">
        <f t="shared" si="14"/>
        <v>0</v>
      </c>
    </row>
    <row r="247" spans="1:39" ht="18.600000000000001" customHeight="1" thickBot="1" x14ac:dyDescent="0.3">
      <c r="A247" s="16" t="s">
        <v>776</v>
      </c>
      <c r="B247" s="6" t="s">
        <v>117</v>
      </c>
      <c r="C247" s="222" t="s">
        <v>457</v>
      </c>
      <c r="D247" s="6" t="s">
        <v>777</v>
      </c>
      <c r="E247" s="7" t="s">
        <v>57</v>
      </c>
      <c r="F247" s="7" t="s">
        <v>43</v>
      </c>
      <c r="G247" s="7" t="s">
        <v>51</v>
      </c>
      <c r="H247" s="7" t="s">
        <v>352</v>
      </c>
      <c r="I247" s="7" t="s">
        <v>352</v>
      </c>
      <c r="J247" s="7" t="s">
        <v>352</v>
      </c>
      <c r="K247" s="18">
        <v>45270</v>
      </c>
      <c r="L247" s="7" t="s">
        <v>778</v>
      </c>
      <c r="M247" s="18">
        <v>45270</v>
      </c>
      <c r="N247" s="7" t="s">
        <v>352</v>
      </c>
      <c r="O247" s="18">
        <v>45270</v>
      </c>
      <c r="P247" s="7" t="s">
        <v>352</v>
      </c>
      <c r="Q247" s="7" t="s">
        <v>762</v>
      </c>
      <c r="R247" s="7" t="s">
        <v>352</v>
      </c>
      <c r="S247" s="7" t="s">
        <v>779</v>
      </c>
      <c r="T247" s="7" t="s">
        <v>779</v>
      </c>
      <c r="U247" s="7" t="s">
        <v>46</v>
      </c>
      <c r="V247" s="210">
        <f t="shared" si="17"/>
        <v>1000</v>
      </c>
      <c r="W247" s="19">
        <v>1000</v>
      </c>
      <c r="X247" s="24"/>
      <c r="Y247" s="19">
        <v>697</v>
      </c>
      <c r="Z247" s="19">
        <v>697</v>
      </c>
      <c r="AA247" s="24"/>
      <c r="AB247" s="7" t="s">
        <v>45</v>
      </c>
      <c r="AC247" s="7" t="s">
        <v>45</v>
      </c>
      <c r="AD247" s="7" t="s">
        <v>45</v>
      </c>
      <c r="AE247" s="7" t="s">
        <v>45</v>
      </c>
      <c r="AF247" s="7" t="s">
        <v>45</v>
      </c>
      <c r="AG247" s="7" t="s">
        <v>45</v>
      </c>
      <c r="AH247" s="6"/>
      <c r="AI247" s="7" t="s">
        <v>47</v>
      </c>
      <c r="AJ247" s="8"/>
      <c r="AK247" s="235">
        <f t="shared" si="13"/>
        <v>303</v>
      </c>
      <c r="AL247" s="235">
        <f t="shared" si="13"/>
        <v>0</v>
      </c>
      <c r="AM247" s="235">
        <f t="shared" si="14"/>
        <v>303</v>
      </c>
    </row>
    <row r="248" spans="1:39" ht="18.600000000000001" customHeight="1" thickBot="1" x14ac:dyDescent="0.3">
      <c r="A248" s="16" t="s">
        <v>780</v>
      </c>
      <c r="B248" s="6" t="s">
        <v>143</v>
      </c>
      <c r="C248" s="222" t="s">
        <v>713</v>
      </c>
      <c r="D248" s="6" t="s">
        <v>781</v>
      </c>
      <c r="E248" s="7" t="s">
        <v>715</v>
      </c>
      <c r="F248" s="7" t="s">
        <v>43</v>
      </c>
      <c r="G248" s="7" t="s">
        <v>51</v>
      </c>
      <c r="H248" s="7" t="s">
        <v>352</v>
      </c>
      <c r="I248" s="7" t="s">
        <v>352</v>
      </c>
      <c r="J248" s="7" t="s">
        <v>352</v>
      </c>
      <c r="K248" s="18">
        <v>45270</v>
      </c>
      <c r="L248" s="18">
        <v>45270</v>
      </c>
      <c r="M248" s="18">
        <v>45270</v>
      </c>
      <c r="N248" s="7" t="s">
        <v>352</v>
      </c>
      <c r="O248" s="7" t="s">
        <v>762</v>
      </c>
      <c r="P248" s="7" t="s">
        <v>352</v>
      </c>
      <c r="Q248" s="7" t="s">
        <v>762</v>
      </c>
      <c r="R248" s="7" t="s">
        <v>352</v>
      </c>
      <c r="S248" s="7" t="s">
        <v>762</v>
      </c>
      <c r="T248" s="7" t="s">
        <v>762</v>
      </c>
      <c r="U248" s="7" t="s">
        <v>46</v>
      </c>
      <c r="V248" s="210">
        <f t="shared" si="17"/>
        <v>3750</v>
      </c>
      <c r="W248" s="19">
        <v>3750</v>
      </c>
      <c r="X248" s="24"/>
      <c r="Y248" s="19">
        <v>3300</v>
      </c>
      <c r="Z248" s="19">
        <v>3300</v>
      </c>
      <c r="AA248" s="24"/>
      <c r="AB248" s="7" t="s">
        <v>45</v>
      </c>
      <c r="AC248" s="7" t="s">
        <v>45</v>
      </c>
      <c r="AD248" s="7" t="s">
        <v>45</v>
      </c>
      <c r="AE248" s="7" t="s">
        <v>45</v>
      </c>
      <c r="AF248" s="7" t="s">
        <v>45</v>
      </c>
      <c r="AG248" s="7" t="s">
        <v>45</v>
      </c>
      <c r="AH248" s="6"/>
      <c r="AI248" s="7" t="s">
        <v>47</v>
      </c>
      <c r="AJ248" s="8"/>
      <c r="AK248" s="235">
        <f t="shared" si="13"/>
        <v>450</v>
      </c>
      <c r="AL248" s="235">
        <f t="shared" si="13"/>
        <v>0</v>
      </c>
      <c r="AM248" s="235">
        <f t="shared" si="14"/>
        <v>450</v>
      </c>
    </row>
    <row r="249" spans="1:39" ht="18.600000000000001" customHeight="1" thickBot="1" x14ac:dyDescent="0.3">
      <c r="A249" s="16" t="s">
        <v>782</v>
      </c>
      <c r="B249" s="6" t="s">
        <v>134</v>
      </c>
      <c r="C249" s="222" t="s">
        <v>450</v>
      </c>
      <c r="D249" s="6" t="s">
        <v>783</v>
      </c>
      <c r="E249" s="7" t="s">
        <v>80</v>
      </c>
      <c r="F249" s="7" t="s">
        <v>43</v>
      </c>
      <c r="G249" s="7" t="s">
        <v>51</v>
      </c>
      <c r="H249" s="7" t="s">
        <v>352</v>
      </c>
      <c r="I249" s="18">
        <v>45209</v>
      </c>
      <c r="J249" s="7" t="s">
        <v>352</v>
      </c>
      <c r="K249" s="7" t="s">
        <v>762</v>
      </c>
      <c r="L249" s="7" t="s">
        <v>762</v>
      </c>
      <c r="M249" s="7" t="s">
        <v>762</v>
      </c>
      <c r="N249" s="7" t="s">
        <v>352</v>
      </c>
      <c r="O249" s="7" t="s">
        <v>770</v>
      </c>
      <c r="P249" s="7" t="s">
        <v>352</v>
      </c>
      <c r="Q249" s="7" t="s">
        <v>784</v>
      </c>
      <c r="R249" s="7" t="s">
        <v>352</v>
      </c>
      <c r="S249" s="7" t="s">
        <v>766</v>
      </c>
      <c r="T249" s="7" t="s">
        <v>766</v>
      </c>
      <c r="U249" s="7" t="s">
        <v>46</v>
      </c>
      <c r="V249" s="210">
        <f t="shared" si="17"/>
        <v>165159</v>
      </c>
      <c r="W249" s="19">
        <v>165159</v>
      </c>
      <c r="X249" s="24"/>
      <c r="Y249" s="19">
        <v>71104.399999999994</v>
      </c>
      <c r="Z249" s="19">
        <v>71104.399999999994</v>
      </c>
      <c r="AA249" s="24"/>
      <c r="AB249" s="7" t="s">
        <v>45</v>
      </c>
      <c r="AC249" s="7" t="s">
        <v>45</v>
      </c>
      <c r="AD249" s="7" t="s">
        <v>45</v>
      </c>
      <c r="AE249" s="7" t="s">
        <v>45</v>
      </c>
      <c r="AF249" s="7" t="s">
        <v>45</v>
      </c>
      <c r="AG249" s="7" t="s">
        <v>45</v>
      </c>
      <c r="AH249" s="6"/>
      <c r="AI249" s="7" t="s">
        <v>47</v>
      </c>
      <c r="AJ249" s="8"/>
      <c r="AK249" s="235">
        <f t="shared" si="13"/>
        <v>94054.6</v>
      </c>
      <c r="AL249" s="235">
        <f t="shared" si="13"/>
        <v>0</v>
      </c>
      <c r="AM249" s="235">
        <f t="shared" si="14"/>
        <v>94054.6</v>
      </c>
    </row>
    <row r="250" spans="1:39" ht="18.600000000000001" customHeight="1" thickBot="1" x14ac:dyDescent="0.3">
      <c r="A250" s="16" t="s">
        <v>785</v>
      </c>
      <c r="B250" s="6" t="s">
        <v>54</v>
      </c>
      <c r="C250" s="222" t="s">
        <v>759</v>
      </c>
      <c r="D250" s="6" t="s">
        <v>786</v>
      </c>
      <c r="E250" s="7" t="s">
        <v>57</v>
      </c>
      <c r="F250" s="7" t="s">
        <v>43</v>
      </c>
      <c r="G250" s="7" t="s">
        <v>58</v>
      </c>
      <c r="H250" s="7" t="s">
        <v>352</v>
      </c>
      <c r="I250" s="7" t="s">
        <v>45</v>
      </c>
      <c r="J250" s="7" t="s">
        <v>352</v>
      </c>
      <c r="K250" s="7" t="s">
        <v>779</v>
      </c>
      <c r="L250" s="7" t="s">
        <v>779</v>
      </c>
      <c r="M250" s="7" t="s">
        <v>779</v>
      </c>
      <c r="N250" s="7" t="s">
        <v>352</v>
      </c>
      <c r="O250" s="7" t="s">
        <v>779</v>
      </c>
      <c r="P250" s="7" t="s">
        <v>352</v>
      </c>
      <c r="Q250" s="7" t="s">
        <v>763</v>
      </c>
      <c r="R250" s="7" t="s">
        <v>352</v>
      </c>
      <c r="S250" s="7" t="s">
        <v>763</v>
      </c>
      <c r="T250" s="7" t="s">
        <v>763</v>
      </c>
      <c r="U250" s="7" t="s">
        <v>46</v>
      </c>
      <c r="V250" s="210">
        <f t="shared" si="17"/>
        <v>10300</v>
      </c>
      <c r="W250" s="19">
        <v>10300</v>
      </c>
      <c r="X250" s="24"/>
      <c r="Y250" s="19">
        <v>7376.64</v>
      </c>
      <c r="Z250" s="19">
        <v>7376.64</v>
      </c>
      <c r="AA250" s="24"/>
      <c r="AB250" s="7" t="s">
        <v>45</v>
      </c>
      <c r="AC250" s="7" t="s">
        <v>45</v>
      </c>
      <c r="AD250" s="7" t="s">
        <v>45</v>
      </c>
      <c r="AE250" s="7" t="s">
        <v>45</v>
      </c>
      <c r="AF250" s="7" t="s">
        <v>45</v>
      </c>
      <c r="AG250" s="7" t="s">
        <v>45</v>
      </c>
      <c r="AH250" s="6"/>
      <c r="AI250" s="7" t="s">
        <v>47</v>
      </c>
      <c r="AJ250" s="8"/>
      <c r="AK250" s="235">
        <f t="shared" si="13"/>
        <v>2923.3599999999997</v>
      </c>
      <c r="AL250" s="235">
        <f t="shared" si="13"/>
        <v>0</v>
      </c>
      <c r="AM250" s="235">
        <f t="shared" si="14"/>
        <v>2923.3599999999997</v>
      </c>
    </row>
    <row r="251" spans="1:39" ht="18.600000000000001" customHeight="1" thickBot="1" x14ac:dyDescent="0.3">
      <c r="A251" s="16" t="s">
        <v>787</v>
      </c>
      <c r="B251" s="6" t="s">
        <v>345</v>
      </c>
      <c r="C251" s="222" t="s">
        <v>664</v>
      </c>
      <c r="D251" s="6" t="s">
        <v>788</v>
      </c>
      <c r="E251" s="7" t="s">
        <v>141</v>
      </c>
      <c r="F251" s="7" t="s">
        <v>43</v>
      </c>
      <c r="G251" s="7" t="s">
        <v>51</v>
      </c>
      <c r="H251" s="7" t="s">
        <v>352</v>
      </c>
      <c r="I251" s="7" t="s">
        <v>789</v>
      </c>
      <c r="J251" s="7" t="s">
        <v>352</v>
      </c>
      <c r="K251" s="7" t="s">
        <v>779</v>
      </c>
      <c r="L251" s="7" t="s">
        <v>790</v>
      </c>
      <c r="M251" s="7" t="s">
        <v>779</v>
      </c>
      <c r="N251" s="7" t="s">
        <v>352</v>
      </c>
      <c r="O251" s="7" t="s">
        <v>766</v>
      </c>
      <c r="P251" s="7" t="s">
        <v>352</v>
      </c>
      <c r="Q251" s="18">
        <v>44996</v>
      </c>
      <c r="R251" s="7" t="s">
        <v>352</v>
      </c>
      <c r="S251" s="18">
        <v>45088</v>
      </c>
      <c r="T251" s="18">
        <v>45088</v>
      </c>
      <c r="U251" s="7" t="s">
        <v>46</v>
      </c>
      <c r="V251" s="210">
        <f t="shared" si="17"/>
        <v>116000</v>
      </c>
      <c r="W251" s="19">
        <v>116000</v>
      </c>
      <c r="X251" s="24"/>
      <c r="Y251" s="19">
        <v>115940</v>
      </c>
      <c r="Z251" s="19">
        <v>115940</v>
      </c>
      <c r="AA251" s="24"/>
      <c r="AB251" s="7" t="s">
        <v>45</v>
      </c>
      <c r="AC251" s="7" t="s">
        <v>45</v>
      </c>
      <c r="AD251" s="7" t="s">
        <v>45</v>
      </c>
      <c r="AE251" s="7" t="s">
        <v>45</v>
      </c>
      <c r="AF251" s="7" t="s">
        <v>45</v>
      </c>
      <c r="AG251" s="7" t="s">
        <v>45</v>
      </c>
      <c r="AH251" s="6"/>
      <c r="AI251" s="7" t="s">
        <v>47</v>
      </c>
      <c r="AJ251" s="8"/>
      <c r="AK251" s="235">
        <f t="shared" si="13"/>
        <v>60</v>
      </c>
      <c r="AL251" s="235">
        <f t="shared" si="13"/>
        <v>0</v>
      </c>
      <c r="AM251" s="235">
        <f t="shared" si="14"/>
        <v>60</v>
      </c>
    </row>
    <row r="252" spans="1:39" ht="18.600000000000001" customHeight="1" thickBot="1" x14ac:dyDescent="0.3">
      <c r="A252" s="16" t="s">
        <v>791</v>
      </c>
      <c r="B252" s="11" t="s">
        <v>65</v>
      </c>
      <c r="C252" s="222" t="s">
        <v>66</v>
      </c>
      <c r="D252" s="11" t="s">
        <v>792</v>
      </c>
      <c r="E252" s="13" t="s">
        <v>68</v>
      </c>
      <c r="F252" s="7" t="s">
        <v>43</v>
      </c>
      <c r="G252" s="7" t="s">
        <v>51</v>
      </c>
      <c r="H252" s="7" t="s">
        <v>352</v>
      </c>
      <c r="I252" s="7" t="s">
        <v>352</v>
      </c>
      <c r="J252" s="7" t="s">
        <v>352</v>
      </c>
      <c r="K252" s="13" t="s">
        <v>775</v>
      </c>
      <c r="L252" s="13" t="s">
        <v>793</v>
      </c>
      <c r="M252" s="13" t="s">
        <v>775</v>
      </c>
      <c r="N252" s="7" t="s">
        <v>352</v>
      </c>
      <c r="O252" s="13" t="s">
        <v>775</v>
      </c>
      <c r="P252" s="7" t="s">
        <v>352</v>
      </c>
      <c r="Q252" s="13" t="s">
        <v>775</v>
      </c>
      <c r="R252" s="7" t="s">
        <v>352</v>
      </c>
      <c r="S252" s="13" t="s">
        <v>794</v>
      </c>
      <c r="T252" s="13" t="s">
        <v>794</v>
      </c>
      <c r="U252" s="7" t="s">
        <v>46</v>
      </c>
      <c r="V252" s="210">
        <f t="shared" si="17"/>
        <v>26000</v>
      </c>
      <c r="W252" s="19">
        <v>26000</v>
      </c>
      <c r="X252" s="24"/>
      <c r="Y252" s="19">
        <v>26000</v>
      </c>
      <c r="Z252" s="19">
        <v>26000</v>
      </c>
      <c r="AA252" s="24"/>
      <c r="AB252" s="7" t="s">
        <v>45</v>
      </c>
      <c r="AC252" s="7" t="s">
        <v>45</v>
      </c>
      <c r="AD252" s="7" t="s">
        <v>45</v>
      </c>
      <c r="AE252" s="7" t="s">
        <v>45</v>
      </c>
      <c r="AF252" s="7" t="s">
        <v>45</v>
      </c>
      <c r="AG252" s="7" t="s">
        <v>45</v>
      </c>
      <c r="AH252" s="6"/>
      <c r="AI252" s="7" t="s">
        <v>47</v>
      </c>
      <c r="AJ252" s="8"/>
      <c r="AK252" s="235">
        <f t="shared" si="13"/>
        <v>0</v>
      </c>
      <c r="AL252" s="235">
        <f t="shared" si="13"/>
        <v>0</v>
      </c>
      <c r="AM252" s="235">
        <f t="shared" si="14"/>
        <v>0</v>
      </c>
    </row>
    <row r="253" spans="1:39" ht="18.600000000000001" customHeight="1" thickBot="1" x14ac:dyDescent="0.3">
      <c r="A253" s="16" t="s">
        <v>795</v>
      </c>
      <c r="B253" s="6" t="s">
        <v>65</v>
      </c>
      <c r="C253" s="222" t="s">
        <v>66</v>
      </c>
      <c r="D253" s="6" t="s">
        <v>796</v>
      </c>
      <c r="E253" s="7" t="s">
        <v>68</v>
      </c>
      <c r="F253" s="7" t="s">
        <v>43</v>
      </c>
      <c r="G253" s="7" t="s">
        <v>51</v>
      </c>
      <c r="H253" s="7" t="s">
        <v>352</v>
      </c>
      <c r="I253" s="7" t="s">
        <v>352</v>
      </c>
      <c r="J253" s="7" t="s">
        <v>352</v>
      </c>
      <c r="K253" s="7" t="s">
        <v>775</v>
      </c>
      <c r="L253" s="7" t="s">
        <v>793</v>
      </c>
      <c r="M253" s="7" t="s">
        <v>775</v>
      </c>
      <c r="N253" s="7" t="s">
        <v>352</v>
      </c>
      <c r="O253" s="7" t="s">
        <v>775</v>
      </c>
      <c r="P253" s="7" t="s">
        <v>352</v>
      </c>
      <c r="Q253" s="7" t="s">
        <v>775</v>
      </c>
      <c r="R253" s="7" t="s">
        <v>352</v>
      </c>
      <c r="S253" s="7" t="s">
        <v>794</v>
      </c>
      <c r="T253" s="7" t="s">
        <v>794</v>
      </c>
      <c r="U253" s="7" t="s">
        <v>46</v>
      </c>
      <c r="V253" s="210">
        <f t="shared" si="17"/>
        <v>13000</v>
      </c>
      <c r="W253" s="19">
        <v>13000</v>
      </c>
      <c r="X253" s="24"/>
      <c r="Y253" s="19">
        <v>13000</v>
      </c>
      <c r="Z253" s="19">
        <v>13000</v>
      </c>
      <c r="AA253" s="24"/>
      <c r="AB253" s="7" t="s">
        <v>45</v>
      </c>
      <c r="AC253" s="7" t="s">
        <v>45</v>
      </c>
      <c r="AD253" s="7" t="s">
        <v>45</v>
      </c>
      <c r="AE253" s="7" t="s">
        <v>45</v>
      </c>
      <c r="AF253" s="7" t="s">
        <v>45</v>
      </c>
      <c r="AG253" s="7" t="s">
        <v>45</v>
      </c>
      <c r="AH253" s="6"/>
      <c r="AI253" s="7" t="s">
        <v>47</v>
      </c>
      <c r="AJ253" s="8"/>
      <c r="AK253" s="235">
        <f t="shared" si="13"/>
        <v>0</v>
      </c>
      <c r="AL253" s="235">
        <f t="shared" si="13"/>
        <v>0</v>
      </c>
      <c r="AM253" s="235">
        <f t="shared" si="14"/>
        <v>0</v>
      </c>
    </row>
    <row r="254" spans="1:39" ht="18.600000000000001" customHeight="1" thickBot="1" x14ac:dyDescent="0.3">
      <c r="A254" s="16" t="s">
        <v>797</v>
      </c>
      <c r="B254" s="11" t="s">
        <v>143</v>
      </c>
      <c r="C254" s="222" t="s">
        <v>74</v>
      </c>
      <c r="D254" s="11" t="s">
        <v>798</v>
      </c>
      <c r="E254" s="7" t="s">
        <v>68</v>
      </c>
      <c r="F254" s="7" t="s">
        <v>43</v>
      </c>
      <c r="G254" s="7" t="s">
        <v>51</v>
      </c>
      <c r="H254" s="7" t="s">
        <v>352</v>
      </c>
      <c r="I254" s="7" t="s">
        <v>352</v>
      </c>
      <c r="J254" s="7" t="s">
        <v>352</v>
      </c>
      <c r="K254" s="13" t="s">
        <v>775</v>
      </c>
      <c r="L254" s="7" t="s">
        <v>793</v>
      </c>
      <c r="M254" s="7" t="s">
        <v>775</v>
      </c>
      <c r="N254" s="7" t="s">
        <v>352</v>
      </c>
      <c r="O254" s="7" t="s">
        <v>775</v>
      </c>
      <c r="P254" s="7" t="s">
        <v>352</v>
      </c>
      <c r="Q254" s="13" t="s">
        <v>775</v>
      </c>
      <c r="R254" s="7" t="s">
        <v>352</v>
      </c>
      <c r="S254" s="13" t="s">
        <v>763</v>
      </c>
      <c r="T254" s="13" t="s">
        <v>763</v>
      </c>
      <c r="U254" s="7" t="s">
        <v>46</v>
      </c>
      <c r="V254" s="210">
        <f t="shared" si="17"/>
        <v>23000</v>
      </c>
      <c r="W254" s="19">
        <v>23000</v>
      </c>
      <c r="X254" s="24"/>
      <c r="Y254" s="19">
        <v>21000</v>
      </c>
      <c r="Z254" s="19">
        <v>21000</v>
      </c>
      <c r="AA254" s="24"/>
      <c r="AB254" s="7" t="s">
        <v>45</v>
      </c>
      <c r="AC254" s="7" t="s">
        <v>45</v>
      </c>
      <c r="AD254" s="7" t="s">
        <v>45</v>
      </c>
      <c r="AE254" s="7" t="s">
        <v>45</v>
      </c>
      <c r="AF254" s="7" t="s">
        <v>45</v>
      </c>
      <c r="AG254" s="7" t="s">
        <v>45</v>
      </c>
      <c r="AH254" s="6"/>
      <c r="AI254" s="7" t="s">
        <v>47</v>
      </c>
      <c r="AJ254" s="8"/>
      <c r="AK254" s="235">
        <f t="shared" si="13"/>
        <v>2000</v>
      </c>
      <c r="AL254" s="235">
        <f t="shared" si="13"/>
        <v>0</v>
      </c>
      <c r="AM254" s="235">
        <f t="shared" si="14"/>
        <v>2000</v>
      </c>
    </row>
    <row r="255" spans="1:39" ht="18.600000000000001" customHeight="1" thickBot="1" x14ac:dyDescent="0.3">
      <c r="A255" s="16" t="s">
        <v>799</v>
      </c>
      <c r="B255" s="11" t="s">
        <v>800</v>
      </c>
      <c r="C255" s="222" t="s">
        <v>40</v>
      </c>
      <c r="D255" s="11" t="s">
        <v>801</v>
      </c>
      <c r="E255" s="7" t="s">
        <v>42</v>
      </c>
      <c r="F255" s="7" t="s">
        <v>43</v>
      </c>
      <c r="G255" s="7" t="s">
        <v>51</v>
      </c>
      <c r="H255" s="7" t="s">
        <v>352</v>
      </c>
      <c r="I255" s="7" t="s">
        <v>352</v>
      </c>
      <c r="J255" s="7" t="s">
        <v>352</v>
      </c>
      <c r="K255" s="13" t="s">
        <v>775</v>
      </c>
      <c r="L255" s="7" t="s">
        <v>793</v>
      </c>
      <c r="M255" s="7" t="s">
        <v>775</v>
      </c>
      <c r="N255" s="7" t="s">
        <v>352</v>
      </c>
      <c r="O255" s="7" t="s">
        <v>775</v>
      </c>
      <c r="P255" s="7" t="s">
        <v>352</v>
      </c>
      <c r="Q255" s="17">
        <v>45118</v>
      </c>
      <c r="R255" s="7" t="s">
        <v>352</v>
      </c>
      <c r="S255" s="13" t="s">
        <v>802</v>
      </c>
      <c r="T255" s="13" t="s">
        <v>802</v>
      </c>
      <c r="U255" s="7" t="s">
        <v>46</v>
      </c>
      <c r="V255" s="210">
        <f t="shared" si="17"/>
        <v>2275</v>
      </c>
      <c r="W255" s="19">
        <v>2275</v>
      </c>
      <c r="X255" s="24"/>
      <c r="Y255" s="19">
        <v>1594</v>
      </c>
      <c r="Z255" s="19">
        <v>1594</v>
      </c>
      <c r="AA255" s="24"/>
      <c r="AB255" s="7" t="s">
        <v>45</v>
      </c>
      <c r="AC255" s="7" t="s">
        <v>45</v>
      </c>
      <c r="AD255" s="7" t="s">
        <v>45</v>
      </c>
      <c r="AE255" s="7" t="s">
        <v>45</v>
      </c>
      <c r="AF255" s="7" t="s">
        <v>45</v>
      </c>
      <c r="AG255" s="7" t="s">
        <v>45</v>
      </c>
      <c r="AH255" s="6"/>
      <c r="AI255" s="7" t="s">
        <v>47</v>
      </c>
      <c r="AJ255" s="8"/>
      <c r="AK255" s="235">
        <f t="shared" si="13"/>
        <v>681</v>
      </c>
      <c r="AL255" s="235">
        <f t="shared" si="13"/>
        <v>0</v>
      </c>
      <c r="AM255" s="235">
        <f t="shared" si="14"/>
        <v>681</v>
      </c>
    </row>
    <row r="256" spans="1:39" ht="18.600000000000001" customHeight="1" thickBot="1" x14ac:dyDescent="0.3">
      <c r="A256" s="196"/>
      <c r="B256" s="197"/>
      <c r="C256" s="294" t="s">
        <v>803</v>
      </c>
      <c r="D256" s="295"/>
      <c r="E256" s="197"/>
      <c r="F256" s="197"/>
      <c r="G256" s="197"/>
      <c r="H256" s="197"/>
      <c r="I256" s="197"/>
      <c r="J256" s="197"/>
      <c r="K256" s="197"/>
      <c r="L256" s="197"/>
      <c r="M256" s="197"/>
      <c r="N256" s="197"/>
      <c r="O256" s="197"/>
      <c r="P256" s="197"/>
      <c r="Q256" s="197"/>
      <c r="R256" s="197"/>
      <c r="S256" s="197"/>
      <c r="T256" s="197"/>
      <c r="U256" s="197"/>
      <c r="V256" s="12">
        <v>0</v>
      </c>
      <c r="W256" s="198"/>
      <c r="X256" s="198"/>
      <c r="Y256" s="198"/>
      <c r="Z256" s="198"/>
      <c r="AA256" s="198"/>
      <c r="AB256" s="197"/>
      <c r="AC256" s="197"/>
      <c r="AD256" s="197"/>
      <c r="AE256" s="197"/>
      <c r="AF256" s="197"/>
      <c r="AG256" s="197"/>
      <c r="AH256" s="197"/>
      <c r="AI256" s="197"/>
      <c r="AJ256" s="199"/>
      <c r="AK256" s="235">
        <f t="shared" si="13"/>
        <v>0</v>
      </c>
      <c r="AL256" s="235">
        <f t="shared" si="13"/>
        <v>0</v>
      </c>
      <c r="AM256" s="235">
        <f t="shared" si="14"/>
        <v>0</v>
      </c>
    </row>
    <row r="257" spans="1:39" ht="18.600000000000001" customHeight="1" thickBot="1" x14ac:dyDescent="0.3">
      <c r="A257" s="16" t="s">
        <v>804</v>
      </c>
      <c r="B257" s="11" t="s">
        <v>237</v>
      </c>
      <c r="C257" s="222" t="s">
        <v>238</v>
      </c>
      <c r="D257" s="11" t="s">
        <v>805</v>
      </c>
      <c r="E257" s="7" t="s">
        <v>57</v>
      </c>
      <c r="F257" s="7" t="s">
        <v>43</v>
      </c>
      <c r="G257" s="7" t="s">
        <v>240</v>
      </c>
      <c r="H257" s="7" t="s">
        <v>352</v>
      </c>
      <c r="I257" s="7" t="s">
        <v>352</v>
      </c>
      <c r="J257" s="7" t="s">
        <v>352</v>
      </c>
      <c r="K257" s="13" t="s">
        <v>766</v>
      </c>
      <c r="L257" s="7" t="s">
        <v>766</v>
      </c>
      <c r="M257" s="7" t="s">
        <v>766</v>
      </c>
      <c r="N257" s="7" t="s">
        <v>352</v>
      </c>
      <c r="O257" s="18">
        <v>44996</v>
      </c>
      <c r="P257" s="7" t="s">
        <v>352</v>
      </c>
      <c r="Q257" s="17">
        <v>45180</v>
      </c>
      <c r="R257" s="7" t="s">
        <v>352</v>
      </c>
      <c r="S257" s="13" t="s">
        <v>806</v>
      </c>
      <c r="T257" s="13" t="s">
        <v>806</v>
      </c>
      <c r="U257" s="7" t="s">
        <v>46</v>
      </c>
      <c r="V257" s="210">
        <f t="shared" ref="V257:V294" si="18">SUM(W257+X257)</f>
        <v>1316</v>
      </c>
      <c r="W257" s="19">
        <v>1316</v>
      </c>
      <c r="X257" s="24"/>
      <c r="Y257" s="19">
        <v>1316</v>
      </c>
      <c r="Z257" s="19">
        <v>1316</v>
      </c>
      <c r="AA257" s="24"/>
      <c r="AB257" s="7" t="s">
        <v>45</v>
      </c>
      <c r="AC257" s="7" t="s">
        <v>45</v>
      </c>
      <c r="AD257" s="7" t="s">
        <v>45</v>
      </c>
      <c r="AE257" s="7" t="s">
        <v>45</v>
      </c>
      <c r="AF257" s="7" t="s">
        <v>45</v>
      </c>
      <c r="AG257" s="7" t="s">
        <v>45</v>
      </c>
      <c r="AH257" s="6"/>
      <c r="AI257" s="7" t="s">
        <v>47</v>
      </c>
      <c r="AJ257" s="8"/>
      <c r="AK257" s="235">
        <f t="shared" si="13"/>
        <v>0</v>
      </c>
      <c r="AL257" s="235">
        <f t="shared" si="13"/>
        <v>0</v>
      </c>
      <c r="AM257" s="235">
        <f t="shared" si="14"/>
        <v>0</v>
      </c>
    </row>
    <row r="258" spans="1:39" ht="18.600000000000001" customHeight="1" thickBot="1" x14ac:dyDescent="0.3">
      <c r="A258" s="16" t="s">
        <v>807</v>
      </c>
      <c r="B258" s="11" t="s">
        <v>808</v>
      </c>
      <c r="C258" s="222" t="s">
        <v>809</v>
      </c>
      <c r="D258" s="11" t="s">
        <v>810</v>
      </c>
      <c r="E258" s="7" t="s">
        <v>146</v>
      </c>
      <c r="F258" s="7" t="s">
        <v>43</v>
      </c>
      <c r="G258" s="7" t="s">
        <v>51</v>
      </c>
      <c r="H258" s="7" t="s">
        <v>352</v>
      </c>
      <c r="I258" s="7" t="s">
        <v>779</v>
      </c>
      <c r="J258" s="7" t="s">
        <v>352</v>
      </c>
      <c r="K258" s="13" t="s">
        <v>763</v>
      </c>
      <c r="L258" s="7" t="s">
        <v>763</v>
      </c>
      <c r="M258" s="7" t="s">
        <v>763</v>
      </c>
      <c r="N258" s="7" t="s">
        <v>352</v>
      </c>
      <c r="O258" s="18">
        <v>44996</v>
      </c>
      <c r="P258" s="7" t="s">
        <v>352</v>
      </c>
      <c r="Q258" s="17">
        <v>45149</v>
      </c>
      <c r="R258" s="7" t="s">
        <v>352</v>
      </c>
      <c r="S258" s="13" t="s">
        <v>806</v>
      </c>
      <c r="T258" s="13" t="s">
        <v>806</v>
      </c>
      <c r="U258" s="7" t="s">
        <v>46</v>
      </c>
      <c r="V258" s="210">
        <f t="shared" si="18"/>
        <v>100000</v>
      </c>
      <c r="W258" s="19">
        <v>100000</v>
      </c>
      <c r="X258" s="24"/>
      <c r="Y258" s="19">
        <v>96650</v>
      </c>
      <c r="Z258" s="19">
        <v>96650</v>
      </c>
      <c r="AA258" s="24"/>
      <c r="AB258" s="7" t="s">
        <v>45</v>
      </c>
      <c r="AC258" s="7" t="s">
        <v>45</v>
      </c>
      <c r="AD258" s="7" t="s">
        <v>45</v>
      </c>
      <c r="AE258" s="7" t="s">
        <v>45</v>
      </c>
      <c r="AF258" s="7" t="s">
        <v>45</v>
      </c>
      <c r="AG258" s="7" t="s">
        <v>45</v>
      </c>
      <c r="AH258" s="6"/>
      <c r="AI258" s="7" t="s">
        <v>47</v>
      </c>
      <c r="AJ258" s="8"/>
      <c r="AK258" s="235">
        <f t="shared" si="13"/>
        <v>3350</v>
      </c>
      <c r="AL258" s="235">
        <f t="shared" si="13"/>
        <v>0</v>
      </c>
      <c r="AM258" s="235">
        <f t="shared" si="14"/>
        <v>3350</v>
      </c>
    </row>
    <row r="259" spans="1:39" ht="18.600000000000001" customHeight="1" thickBot="1" x14ac:dyDescent="0.3">
      <c r="A259" s="16" t="s">
        <v>811</v>
      </c>
      <c r="B259" s="11" t="s">
        <v>812</v>
      </c>
      <c r="C259" s="222" t="s">
        <v>759</v>
      </c>
      <c r="D259" s="11" t="s">
        <v>813</v>
      </c>
      <c r="E259" s="7" t="s">
        <v>57</v>
      </c>
      <c r="F259" s="7" t="s">
        <v>43</v>
      </c>
      <c r="G259" s="7" t="s">
        <v>51</v>
      </c>
      <c r="H259" s="7" t="s">
        <v>352</v>
      </c>
      <c r="I259" s="7" t="s">
        <v>352</v>
      </c>
      <c r="J259" s="7" t="s">
        <v>352</v>
      </c>
      <c r="K259" s="13" t="s">
        <v>775</v>
      </c>
      <c r="L259" s="7" t="s">
        <v>775</v>
      </c>
      <c r="M259" s="7" t="s">
        <v>775</v>
      </c>
      <c r="N259" s="7" t="s">
        <v>352</v>
      </c>
      <c r="O259" s="18">
        <v>44996</v>
      </c>
      <c r="P259" s="7" t="s">
        <v>352</v>
      </c>
      <c r="Q259" s="17">
        <v>45210</v>
      </c>
      <c r="R259" s="7" t="s">
        <v>352</v>
      </c>
      <c r="S259" s="13" t="s">
        <v>814</v>
      </c>
      <c r="T259" s="13" t="s">
        <v>814</v>
      </c>
      <c r="U259" s="7" t="s">
        <v>46</v>
      </c>
      <c r="V259" s="210">
        <f t="shared" si="18"/>
        <v>30000</v>
      </c>
      <c r="W259" s="19">
        <v>30000</v>
      </c>
      <c r="X259" s="24"/>
      <c r="Y259" s="19">
        <v>28543</v>
      </c>
      <c r="Z259" s="19">
        <v>28543</v>
      </c>
      <c r="AA259" s="24"/>
      <c r="AB259" s="7" t="s">
        <v>45</v>
      </c>
      <c r="AC259" s="7" t="s">
        <v>45</v>
      </c>
      <c r="AD259" s="7" t="s">
        <v>45</v>
      </c>
      <c r="AE259" s="7" t="s">
        <v>45</v>
      </c>
      <c r="AF259" s="7" t="s">
        <v>45</v>
      </c>
      <c r="AG259" s="7" t="s">
        <v>45</v>
      </c>
      <c r="AH259" s="6"/>
      <c r="AI259" s="7" t="s">
        <v>47</v>
      </c>
      <c r="AJ259" s="8"/>
      <c r="AK259" s="235">
        <f t="shared" si="13"/>
        <v>1457</v>
      </c>
      <c r="AL259" s="235">
        <f t="shared" si="13"/>
        <v>0</v>
      </c>
      <c r="AM259" s="235">
        <f t="shared" si="14"/>
        <v>1457</v>
      </c>
    </row>
    <row r="260" spans="1:39" ht="18.600000000000001" customHeight="1" thickBot="1" x14ac:dyDescent="0.3">
      <c r="A260" s="16" t="s">
        <v>815</v>
      </c>
      <c r="B260" s="11" t="s">
        <v>549</v>
      </c>
      <c r="C260" s="222" t="s">
        <v>170</v>
      </c>
      <c r="D260" s="11" t="s">
        <v>816</v>
      </c>
      <c r="E260" s="7" t="s">
        <v>141</v>
      </c>
      <c r="F260" s="7" t="s">
        <v>43</v>
      </c>
      <c r="G260" s="7" t="s">
        <v>51</v>
      </c>
      <c r="H260" s="7" t="s">
        <v>352</v>
      </c>
      <c r="I260" s="7" t="s">
        <v>779</v>
      </c>
      <c r="J260" s="7" t="s">
        <v>352</v>
      </c>
      <c r="K260" s="13" t="s">
        <v>763</v>
      </c>
      <c r="L260" s="7" t="s">
        <v>763</v>
      </c>
      <c r="M260" s="7" t="s">
        <v>763</v>
      </c>
      <c r="N260" s="7" t="s">
        <v>352</v>
      </c>
      <c r="O260" s="18">
        <v>44996</v>
      </c>
      <c r="P260" s="7" t="s">
        <v>352</v>
      </c>
      <c r="Q260" s="17">
        <v>45149</v>
      </c>
      <c r="R260" s="7" t="s">
        <v>352</v>
      </c>
      <c r="S260" s="11"/>
      <c r="T260" s="11"/>
      <c r="U260" s="7" t="s">
        <v>46</v>
      </c>
      <c r="V260" s="210">
        <f t="shared" si="18"/>
        <v>349000</v>
      </c>
      <c r="W260" s="19">
        <v>349000</v>
      </c>
      <c r="X260" s="24"/>
      <c r="Y260" s="19">
        <v>348500</v>
      </c>
      <c r="Z260" s="19">
        <v>348500</v>
      </c>
      <c r="AA260" s="24"/>
      <c r="AB260" s="7" t="s">
        <v>45</v>
      </c>
      <c r="AC260" s="7" t="s">
        <v>45</v>
      </c>
      <c r="AD260" s="7" t="s">
        <v>45</v>
      </c>
      <c r="AE260" s="7" t="s">
        <v>45</v>
      </c>
      <c r="AF260" s="7" t="s">
        <v>45</v>
      </c>
      <c r="AG260" s="7" t="s">
        <v>45</v>
      </c>
      <c r="AH260" s="6"/>
      <c r="AI260" s="7" t="s">
        <v>47</v>
      </c>
      <c r="AJ260" s="8"/>
      <c r="AK260" s="235">
        <f t="shared" si="13"/>
        <v>500</v>
      </c>
      <c r="AL260" s="235">
        <f t="shared" si="13"/>
        <v>0</v>
      </c>
      <c r="AM260" s="235">
        <f t="shared" si="14"/>
        <v>500</v>
      </c>
    </row>
    <row r="261" spans="1:39" ht="18.600000000000001" customHeight="1" thickBot="1" x14ac:dyDescent="0.3">
      <c r="A261" s="16" t="s">
        <v>817</v>
      </c>
      <c r="B261" s="6" t="s">
        <v>94</v>
      </c>
      <c r="C261" s="222" t="s">
        <v>759</v>
      </c>
      <c r="D261" s="6" t="s">
        <v>818</v>
      </c>
      <c r="E261" s="7" t="s">
        <v>57</v>
      </c>
      <c r="F261" s="7" t="s">
        <v>43</v>
      </c>
      <c r="G261" s="7" t="s">
        <v>85</v>
      </c>
      <c r="H261" s="7" t="s">
        <v>352</v>
      </c>
      <c r="I261" s="7" t="s">
        <v>352</v>
      </c>
      <c r="J261" s="7" t="s">
        <v>352</v>
      </c>
      <c r="K261" s="18">
        <v>44996</v>
      </c>
      <c r="L261" s="18">
        <v>44996</v>
      </c>
      <c r="M261" s="18">
        <v>44996</v>
      </c>
      <c r="N261" s="7" t="s">
        <v>352</v>
      </c>
      <c r="O261" s="18">
        <v>44996</v>
      </c>
      <c r="P261" s="7" t="s">
        <v>352</v>
      </c>
      <c r="Q261" s="18">
        <v>45149</v>
      </c>
      <c r="R261" s="7" t="s">
        <v>352</v>
      </c>
      <c r="S261" s="7" t="s">
        <v>819</v>
      </c>
      <c r="T261" s="7" t="s">
        <v>819</v>
      </c>
      <c r="U261" s="7" t="s">
        <v>46</v>
      </c>
      <c r="V261" s="210">
        <f t="shared" si="18"/>
        <v>20910</v>
      </c>
      <c r="W261" s="19">
        <v>20910</v>
      </c>
      <c r="X261" s="24"/>
      <c r="Y261" s="19">
        <v>18444</v>
      </c>
      <c r="Z261" s="19">
        <v>18444</v>
      </c>
      <c r="AA261" s="24"/>
      <c r="AB261" s="6"/>
      <c r="AC261" s="6"/>
      <c r="AD261" s="6"/>
      <c r="AE261" s="6"/>
      <c r="AF261" s="6"/>
      <c r="AG261" s="6"/>
      <c r="AH261" s="6"/>
      <c r="AI261" s="6"/>
      <c r="AJ261" s="199"/>
      <c r="AK261" s="235">
        <f t="shared" si="13"/>
        <v>2466</v>
      </c>
      <c r="AL261" s="235">
        <f t="shared" si="13"/>
        <v>0</v>
      </c>
      <c r="AM261" s="235">
        <f t="shared" si="14"/>
        <v>2466</v>
      </c>
    </row>
    <row r="262" spans="1:39" ht="18.600000000000001" customHeight="1" thickBot="1" x14ac:dyDescent="0.3">
      <c r="A262" s="16" t="s">
        <v>820</v>
      </c>
      <c r="B262" s="6" t="s">
        <v>112</v>
      </c>
      <c r="C262" s="222" t="s">
        <v>759</v>
      </c>
      <c r="D262" s="6" t="s">
        <v>818</v>
      </c>
      <c r="E262" s="7" t="s">
        <v>57</v>
      </c>
      <c r="F262" s="7" t="s">
        <v>43</v>
      </c>
      <c r="G262" s="7" t="s">
        <v>85</v>
      </c>
      <c r="H262" s="7" t="s">
        <v>352</v>
      </c>
      <c r="I262" s="7" t="s">
        <v>352</v>
      </c>
      <c r="J262" s="7" t="s">
        <v>352</v>
      </c>
      <c r="K262" s="18">
        <v>44996</v>
      </c>
      <c r="L262" s="18">
        <v>44996</v>
      </c>
      <c r="M262" s="18">
        <v>44996</v>
      </c>
      <c r="N262" s="7" t="s">
        <v>352</v>
      </c>
      <c r="O262" s="18">
        <v>44996</v>
      </c>
      <c r="P262" s="7" t="s">
        <v>352</v>
      </c>
      <c r="Q262" s="18">
        <v>45149</v>
      </c>
      <c r="R262" s="7" t="s">
        <v>352</v>
      </c>
      <c r="S262" s="6"/>
      <c r="T262" s="6"/>
      <c r="U262" s="7" t="s">
        <v>46</v>
      </c>
      <c r="V262" s="210">
        <f t="shared" si="18"/>
        <v>16216</v>
      </c>
      <c r="W262" s="19">
        <v>16216</v>
      </c>
      <c r="X262" s="24"/>
      <c r="Y262" s="19">
        <v>11679</v>
      </c>
      <c r="Z262" s="19">
        <v>11679</v>
      </c>
      <c r="AA262" s="24"/>
      <c r="AB262" s="7" t="s">
        <v>45</v>
      </c>
      <c r="AC262" s="7" t="s">
        <v>45</v>
      </c>
      <c r="AD262" s="7" t="s">
        <v>45</v>
      </c>
      <c r="AE262" s="7" t="s">
        <v>45</v>
      </c>
      <c r="AF262" s="7" t="s">
        <v>45</v>
      </c>
      <c r="AG262" s="7" t="s">
        <v>45</v>
      </c>
      <c r="AH262" s="6"/>
      <c r="AI262" s="7" t="s">
        <v>47</v>
      </c>
      <c r="AJ262" s="8"/>
      <c r="AK262" s="235">
        <f t="shared" ref="AK262:AL325" si="19">W262-Z262</f>
        <v>4537</v>
      </c>
      <c r="AL262" s="235">
        <f t="shared" si="19"/>
        <v>0</v>
      </c>
      <c r="AM262" s="235">
        <f t="shared" ref="AM262:AM325" si="20">AK262+AL262</f>
        <v>4537</v>
      </c>
    </row>
    <row r="263" spans="1:39" ht="18.600000000000001" customHeight="1" thickBot="1" x14ac:dyDescent="0.3">
      <c r="A263" s="16" t="s">
        <v>821</v>
      </c>
      <c r="B263" s="11" t="s">
        <v>49</v>
      </c>
      <c r="C263" s="222" t="s">
        <v>713</v>
      </c>
      <c r="D263" s="11" t="s">
        <v>822</v>
      </c>
      <c r="E263" s="7" t="s">
        <v>57</v>
      </c>
      <c r="F263" s="7" t="s">
        <v>43</v>
      </c>
      <c r="G263" s="7" t="s">
        <v>51</v>
      </c>
      <c r="H263" s="7" t="s">
        <v>352</v>
      </c>
      <c r="I263" s="7" t="s">
        <v>352</v>
      </c>
      <c r="J263" s="7" t="s">
        <v>352</v>
      </c>
      <c r="K263" s="17">
        <v>45088</v>
      </c>
      <c r="L263" s="18">
        <v>45088</v>
      </c>
      <c r="M263" s="18">
        <v>45088</v>
      </c>
      <c r="N263" s="7" t="s">
        <v>352</v>
      </c>
      <c r="O263" s="18">
        <v>45088</v>
      </c>
      <c r="P263" s="7" t="s">
        <v>352</v>
      </c>
      <c r="Q263" s="17">
        <v>45088</v>
      </c>
      <c r="R263" s="7" t="s">
        <v>352</v>
      </c>
      <c r="S263" s="17">
        <v>45088</v>
      </c>
      <c r="T263" s="17">
        <v>45088</v>
      </c>
      <c r="U263" s="7" t="s">
        <v>46</v>
      </c>
      <c r="V263" s="210">
        <f t="shared" si="18"/>
        <v>7000</v>
      </c>
      <c r="W263" s="19">
        <v>7000</v>
      </c>
      <c r="X263" s="24"/>
      <c r="Y263" s="19">
        <v>6000</v>
      </c>
      <c r="Z263" s="19">
        <v>6000</v>
      </c>
      <c r="AA263" s="24"/>
      <c r="AB263" s="7" t="s">
        <v>45</v>
      </c>
      <c r="AC263" s="7" t="s">
        <v>45</v>
      </c>
      <c r="AD263" s="7" t="s">
        <v>45</v>
      </c>
      <c r="AE263" s="7" t="s">
        <v>45</v>
      </c>
      <c r="AF263" s="7" t="s">
        <v>45</v>
      </c>
      <c r="AG263" s="7" t="s">
        <v>45</v>
      </c>
      <c r="AH263" s="6"/>
      <c r="AI263" s="7" t="s">
        <v>47</v>
      </c>
      <c r="AJ263" s="8"/>
      <c r="AK263" s="235">
        <f t="shared" si="19"/>
        <v>1000</v>
      </c>
      <c r="AL263" s="235">
        <f t="shared" si="19"/>
        <v>0</v>
      </c>
      <c r="AM263" s="235">
        <f t="shared" si="20"/>
        <v>1000</v>
      </c>
    </row>
    <row r="264" spans="1:39" ht="18.600000000000001" customHeight="1" thickBot="1" x14ac:dyDescent="0.3">
      <c r="A264" s="16" t="s">
        <v>823</v>
      </c>
      <c r="B264" s="11" t="s">
        <v>65</v>
      </c>
      <c r="C264" s="222" t="s">
        <v>66</v>
      </c>
      <c r="D264" s="11" t="s">
        <v>824</v>
      </c>
      <c r="E264" s="7" t="s">
        <v>68</v>
      </c>
      <c r="F264" s="7" t="s">
        <v>43</v>
      </c>
      <c r="G264" s="7" t="s">
        <v>51</v>
      </c>
      <c r="H264" s="7" t="s">
        <v>352</v>
      </c>
      <c r="I264" s="7" t="s">
        <v>352</v>
      </c>
      <c r="J264" s="7" t="s">
        <v>352</v>
      </c>
      <c r="K264" s="17">
        <v>45149</v>
      </c>
      <c r="L264" s="7" t="s">
        <v>825</v>
      </c>
      <c r="M264" s="18">
        <v>45149</v>
      </c>
      <c r="N264" s="7" t="s">
        <v>352</v>
      </c>
      <c r="O264" s="18">
        <v>45149</v>
      </c>
      <c r="P264" s="7" t="s">
        <v>352</v>
      </c>
      <c r="Q264" s="13" t="s">
        <v>294</v>
      </c>
      <c r="R264" s="7" t="s">
        <v>352</v>
      </c>
      <c r="S264" s="13" t="s">
        <v>294</v>
      </c>
      <c r="T264" s="13" t="s">
        <v>294</v>
      </c>
      <c r="U264" s="7" t="s">
        <v>46</v>
      </c>
      <c r="V264" s="210">
        <f t="shared" si="18"/>
        <v>13000</v>
      </c>
      <c r="W264" s="19">
        <v>13000</v>
      </c>
      <c r="X264" s="24"/>
      <c r="Y264" s="19">
        <v>13000</v>
      </c>
      <c r="Z264" s="19">
        <v>13000</v>
      </c>
      <c r="AA264" s="24"/>
      <c r="AB264" s="7" t="s">
        <v>45</v>
      </c>
      <c r="AC264" s="7" t="s">
        <v>45</v>
      </c>
      <c r="AD264" s="7" t="s">
        <v>45</v>
      </c>
      <c r="AE264" s="7" t="s">
        <v>45</v>
      </c>
      <c r="AF264" s="7" t="s">
        <v>45</v>
      </c>
      <c r="AG264" s="7" t="s">
        <v>45</v>
      </c>
      <c r="AH264" s="7" t="s">
        <v>45</v>
      </c>
      <c r="AI264" s="7" t="s">
        <v>45</v>
      </c>
      <c r="AJ264" s="8"/>
      <c r="AK264" s="235">
        <f t="shared" si="19"/>
        <v>0</v>
      </c>
      <c r="AL264" s="235">
        <f t="shared" si="19"/>
        <v>0</v>
      </c>
      <c r="AM264" s="235">
        <f t="shared" si="20"/>
        <v>0</v>
      </c>
    </row>
    <row r="265" spans="1:39" ht="18.600000000000001" customHeight="1" thickBot="1" x14ac:dyDescent="0.3">
      <c r="A265" s="16" t="s">
        <v>826</v>
      </c>
      <c r="B265" s="6" t="s">
        <v>91</v>
      </c>
      <c r="C265" s="222" t="s">
        <v>827</v>
      </c>
      <c r="D265" s="6" t="s">
        <v>828</v>
      </c>
      <c r="E265" s="7" t="s">
        <v>57</v>
      </c>
      <c r="F265" s="7" t="s">
        <v>43</v>
      </c>
      <c r="G265" s="7" t="s">
        <v>51</v>
      </c>
      <c r="H265" s="7" t="s">
        <v>352</v>
      </c>
      <c r="I265" s="7" t="s">
        <v>352</v>
      </c>
      <c r="J265" s="7" t="s">
        <v>352</v>
      </c>
      <c r="K265" s="18">
        <v>45149</v>
      </c>
      <c r="L265" s="7" t="s">
        <v>825</v>
      </c>
      <c r="M265" s="18">
        <v>45149</v>
      </c>
      <c r="N265" s="7" t="s">
        <v>352</v>
      </c>
      <c r="O265" s="18">
        <v>45149</v>
      </c>
      <c r="P265" s="7" t="s">
        <v>352</v>
      </c>
      <c r="Q265" s="7" t="s">
        <v>829</v>
      </c>
      <c r="R265" s="7" t="s">
        <v>352</v>
      </c>
      <c r="S265" s="7" t="s">
        <v>802</v>
      </c>
      <c r="T265" s="7" t="s">
        <v>802</v>
      </c>
      <c r="U265" s="7" t="s">
        <v>46</v>
      </c>
      <c r="V265" s="210">
        <f t="shared" si="18"/>
        <v>3100</v>
      </c>
      <c r="W265" s="19">
        <v>3100</v>
      </c>
      <c r="X265" s="24"/>
      <c r="Y265" s="19">
        <v>2990</v>
      </c>
      <c r="Z265" s="19">
        <v>2990</v>
      </c>
      <c r="AA265" s="24"/>
      <c r="AB265" s="7" t="s">
        <v>45</v>
      </c>
      <c r="AC265" s="7" t="s">
        <v>45</v>
      </c>
      <c r="AD265" s="7" t="s">
        <v>45</v>
      </c>
      <c r="AE265" s="7" t="s">
        <v>45</v>
      </c>
      <c r="AF265" s="7" t="s">
        <v>45</v>
      </c>
      <c r="AG265" s="7" t="s">
        <v>45</v>
      </c>
      <c r="AH265" s="6"/>
      <c r="AI265" s="7" t="s">
        <v>47</v>
      </c>
      <c r="AJ265" s="8"/>
      <c r="AK265" s="235">
        <f t="shared" si="19"/>
        <v>110</v>
      </c>
      <c r="AL265" s="235">
        <f t="shared" si="19"/>
        <v>0</v>
      </c>
      <c r="AM265" s="235">
        <f t="shared" si="20"/>
        <v>110</v>
      </c>
    </row>
    <row r="266" spans="1:39" ht="18.600000000000001" customHeight="1" thickBot="1" x14ac:dyDescent="0.3">
      <c r="A266" s="16" t="s">
        <v>830</v>
      </c>
      <c r="B266" s="6" t="s">
        <v>101</v>
      </c>
      <c r="C266" s="222" t="s">
        <v>759</v>
      </c>
      <c r="D266" s="6" t="s">
        <v>831</v>
      </c>
      <c r="E266" s="7" t="s">
        <v>57</v>
      </c>
      <c r="F266" s="7" t="s">
        <v>43</v>
      </c>
      <c r="G266" s="7" t="s">
        <v>85</v>
      </c>
      <c r="H266" s="7" t="s">
        <v>352</v>
      </c>
      <c r="I266" s="7" t="s">
        <v>775</v>
      </c>
      <c r="J266" s="7" t="s">
        <v>352</v>
      </c>
      <c r="K266" s="18">
        <v>45149</v>
      </c>
      <c r="L266" s="7" t="s">
        <v>832</v>
      </c>
      <c r="M266" s="18">
        <v>45149</v>
      </c>
      <c r="N266" s="7" t="s">
        <v>352</v>
      </c>
      <c r="O266" s="18">
        <v>45180</v>
      </c>
      <c r="P266" s="7" t="s">
        <v>352</v>
      </c>
      <c r="Q266" s="7" t="s">
        <v>829</v>
      </c>
      <c r="R266" s="7" t="s">
        <v>352</v>
      </c>
      <c r="S266" s="7" t="s">
        <v>833</v>
      </c>
      <c r="T266" s="7" t="s">
        <v>833</v>
      </c>
      <c r="U266" s="7" t="s">
        <v>46</v>
      </c>
      <c r="V266" s="210">
        <f t="shared" si="18"/>
        <v>16305</v>
      </c>
      <c r="W266" s="19">
        <v>16305</v>
      </c>
      <c r="X266" s="24"/>
      <c r="Y266" s="19">
        <v>16305</v>
      </c>
      <c r="Z266" s="19">
        <v>16305</v>
      </c>
      <c r="AA266" s="24"/>
      <c r="AB266" s="7" t="s">
        <v>45</v>
      </c>
      <c r="AC266" s="7" t="s">
        <v>45</v>
      </c>
      <c r="AD266" s="7" t="s">
        <v>45</v>
      </c>
      <c r="AE266" s="7" t="s">
        <v>45</v>
      </c>
      <c r="AF266" s="7" t="s">
        <v>45</v>
      </c>
      <c r="AG266" s="7" t="s">
        <v>45</v>
      </c>
      <c r="AH266" s="6"/>
      <c r="AI266" s="7" t="s">
        <v>47</v>
      </c>
      <c r="AJ266" s="8"/>
      <c r="AK266" s="235">
        <f t="shared" si="19"/>
        <v>0</v>
      </c>
      <c r="AL266" s="235">
        <f t="shared" si="19"/>
        <v>0</v>
      </c>
      <c r="AM266" s="235">
        <f t="shared" si="20"/>
        <v>0</v>
      </c>
    </row>
    <row r="267" spans="1:39" ht="18.600000000000001" customHeight="1" thickBot="1" x14ac:dyDescent="0.3">
      <c r="A267" s="16" t="s">
        <v>834</v>
      </c>
      <c r="B267" s="6" t="s">
        <v>94</v>
      </c>
      <c r="C267" s="222" t="s">
        <v>759</v>
      </c>
      <c r="D267" s="6" t="s">
        <v>831</v>
      </c>
      <c r="E267" s="7" t="s">
        <v>57</v>
      </c>
      <c r="F267" s="7" t="s">
        <v>43</v>
      </c>
      <c r="G267" s="7" t="s">
        <v>85</v>
      </c>
      <c r="H267" s="7" t="s">
        <v>352</v>
      </c>
      <c r="I267" s="7" t="s">
        <v>775</v>
      </c>
      <c r="J267" s="7" t="s">
        <v>352</v>
      </c>
      <c r="K267" s="18">
        <v>45149</v>
      </c>
      <c r="L267" s="7" t="s">
        <v>832</v>
      </c>
      <c r="M267" s="18">
        <v>45149</v>
      </c>
      <c r="N267" s="7" t="s">
        <v>352</v>
      </c>
      <c r="O267" s="18">
        <v>45180</v>
      </c>
      <c r="P267" s="7" t="s">
        <v>352</v>
      </c>
      <c r="Q267" s="7" t="s">
        <v>829</v>
      </c>
      <c r="R267" s="7" t="s">
        <v>352</v>
      </c>
      <c r="S267" s="18">
        <v>44938</v>
      </c>
      <c r="T267" s="18">
        <v>44938</v>
      </c>
      <c r="U267" s="7" t="s">
        <v>46</v>
      </c>
      <c r="V267" s="210">
        <f t="shared" si="18"/>
        <v>29399</v>
      </c>
      <c r="W267" s="19">
        <v>29399</v>
      </c>
      <c r="X267" s="24"/>
      <c r="Y267" s="19">
        <v>29399</v>
      </c>
      <c r="Z267" s="19">
        <v>29399</v>
      </c>
      <c r="AA267" s="24"/>
      <c r="AB267" s="7" t="s">
        <v>45</v>
      </c>
      <c r="AC267" s="7" t="s">
        <v>45</v>
      </c>
      <c r="AD267" s="7" t="s">
        <v>45</v>
      </c>
      <c r="AE267" s="7" t="s">
        <v>45</v>
      </c>
      <c r="AF267" s="7" t="s">
        <v>45</v>
      </c>
      <c r="AG267" s="7" t="s">
        <v>45</v>
      </c>
      <c r="AH267" s="6"/>
      <c r="AI267" s="7" t="s">
        <v>47</v>
      </c>
      <c r="AJ267" s="8"/>
      <c r="AK267" s="235">
        <f t="shared" si="19"/>
        <v>0</v>
      </c>
      <c r="AL267" s="235">
        <f t="shared" si="19"/>
        <v>0</v>
      </c>
      <c r="AM267" s="235">
        <f t="shared" si="20"/>
        <v>0</v>
      </c>
    </row>
    <row r="268" spans="1:39" ht="18.600000000000001" customHeight="1" thickBot="1" x14ac:dyDescent="0.3">
      <c r="A268" s="16" t="s">
        <v>835</v>
      </c>
      <c r="B268" s="6" t="s">
        <v>98</v>
      </c>
      <c r="C268" s="222" t="s">
        <v>759</v>
      </c>
      <c r="D268" s="6" t="s">
        <v>831</v>
      </c>
      <c r="E268" s="7" t="s">
        <v>57</v>
      </c>
      <c r="F268" s="7" t="s">
        <v>43</v>
      </c>
      <c r="G268" s="7" t="s">
        <v>85</v>
      </c>
      <c r="H268" s="7" t="s">
        <v>352</v>
      </c>
      <c r="I268" s="7" t="s">
        <v>775</v>
      </c>
      <c r="J268" s="7" t="s">
        <v>352</v>
      </c>
      <c r="K268" s="18">
        <v>45149</v>
      </c>
      <c r="L268" s="7" t="s">
        <v>832</v>
      </c>
      <c r="M268" s="18">
        <v>45149</v>
      </c>
      <c r="N268" s="7" t="s">
        <v>352</v>
      </c>
      <c r="O268" s="18">
        <v>45180</v>
      </c>
      <c r="P268" s="7" t="s">
        <v>352</v>
      </c>
      <c r="Q268" s="7" t="s">
        <v>833</v>
      </c>
      <c r="R268" s="7" t="s">
        <v>352</v>
      </c>
      <c r="S268" s="18">
        <v>45119</v>
      </c>
      <c r="T268" s="18">
        <v>45119</v>
      </c>
      <c r="U268" s="7" t="s">
        <v>46</v>
      </c>
      <c r="V268" s="210">
        <f t="shared" si="18"/>
        <v>10800</v>
      </c>
      <c r="W268" s="19">
        <v>10800</v>
      </c>
      <c r="X268" s="24"/>
      <c r="Y268" s="19">
        <v>10800</v>
      </c>
      <c r="Z268" s="19">
        <v>10800</v>
      </c>
      <c r="AA268" s="24"/>
      <c r="AB268" s="7" t="s">
        <v>45</v>
      </c>
      <c r="AC268" s="7" t="s">
        <v>45</v>
      </c>
      <c r="AD268" s="7" t="s">
        <v>45</v>
      </c>
      <c r="AE268" s="7" t="s">
        <v>45</v>
      </c>
      <c r="AF268" s="7" t="s">
        <v>45</v>
      </c>
      <c r="AG268" s="7" t="s">
        <v>45</v>
      </c>
      <c r="AH268" s="6"/>
      <c r="AI268" s="7" t="s">
        <v>47</v>
      </c>
      <c r="AJ268" s="8"/>
      <c r="AK268" s="235">
        <f t="shared" si="19"/>
        <v>0</v>
      </c>
      <c r="AL268" s="235">
        <f t="shared" si="19"/>
        <v>0</v>
      </c>
      <c r="AM268" s="235">
        <f t="shared" si="20"/>
        <v>0</v>
      </c>
    </row>
    <row r="269" spans="1:39" ht="18.600000000000001" customHeight="1" thickBot="1" x14ac:dyDescent="0.3">
      <c r="A269" s="16" t="s">
        <v>836</v>
      </c>
      <c r="B269" s="6" t="s">
        <v>317</v>
      </c>
      <c r="C269" s="222" t="s">
        <v>759</v>
      </c>
      <c r="D269" s="6" t="s">
        <v>831</v>
      </c>
      <c r="E269" s="7" t="s">
        <v>57</v>
      </c>
      <c r="F269" s="7" t="s">
        <v>43</v>
      </c>
      <c r="G269" s="7" t="s">
        <v>85</v>
      </c>
      <c r="H269" s="7" t="s">
        <v>352</v>
      </c>
      <c r="I269" s="7" t="s">
        <v>775</v>
      </c>
      <c r="J269" s="7" t="s">
        <v>352</v>
      </c>
      <c r="K269" s="18">
        <v>45149</v>
      </c>
      <c r="L269" s="7" t="s">
        <v>832</v>
      </c>
      <c r="M269" s="18">
        <v>45149</v>
      </c>
      <c r="N269" s="7" t="s">
        <v>352</v>
      </c>
      <c r="O269" s="18">
        <v>45180</v>
      </c>
      <c r="P269" s="7" t="s">
        <v>352</v>
      </c>
      <c r="Q269" s="7" t="s">
        <v>833</v>
      </c>
      <c r="R269" s="7" t="s">
        <v>352</v>
      </c>
      <c r="S269" s="18">
        <v>45028</v>
      </c>
      <c r="T269" s="18">
        <v>45028</v>
      </c>
      <c r="U269" s="7" t="s">
        <v>46</v>
      </c>
      <c r="V269" s="210">
        <f t="shared" si="18"/>
        <v>43750</v>
      </c>
      <c r="W269" s="19">
        <v>43750</v>
      </c>
      <c r="X269" s="24"/>
      <c r="Y269" s="19">
        <v>43750</v>
      </c>
      <c r="Z269" s="19">
        <v>43750</v>
      </c>
      <c r="AA269" s="24"/>
      <c r="AB269" s="7" t="s">
        <v>45</v>
      </c>
      <c r="AC269" s="7" t="s">
        <v>45</v>
      </c>
      <c r="AD269" s="7" t="s">
        <v>45</v>
      </c>
      <c r="AE269" s="7" t="s">
        <v>45</v>
      </c>
      <c r="AF269" s="7" t="s">
        <v>45</v>
      </c>
      <c r="AG269" s="7" t="s">
        <v>45</v>
      </c>
      <c r="AH269" s="6"/>
      <c r="AI269" s="7" t="s">
        <v>47</v>
      </c>
      <c r="AJ269" s="8"/>
      <c r="AK269" s="235">
        <f t="shared" si="19"/>
        <v>0</v>
      </c>
      <c r="AL269" s="235">
        <f t="shared" si="19"/>
        <v>0</v>
      </c>
      <c r="AM269" s="235">
        <f t="shared" si="20"/>
        <v>0</v>
      </c>
    </row>
    <row r="270" spans="1:39" ht="18.600000000000001" customHeight="1" thickBot="1" x14ac:dyDescent="0.3">
      <c r="A270" s="16" t="s">
        <v>837</v>
      </c>
      <c r="B270" s="11" t="s">
        <v>838</v>
      </c>
      <c r="C270" s="222" t="s">
        <v>74</v>
      </c>
      <c r="D270" s="11" t="s">
        <v>839</v>
      </c>
      <c r="E270" s="7" t="s">
        <v>68</v>
      </c>
      <c r="F270" s="7" t="s">
        <v>43</v>
      </c>
      <c r="G270" s="7" t="s">
        <v>51</v>
      </c>
      <c r="H270" s="7" t="s">
        <v>352</v>
      </c>
      <c r="I270" s="7" t="s">
        <v>352</v>
      </c>
      <c r="J270" s="7" t="s">
        <v>352</v>
      </c>
      <c r="K270" s="17">
        <v>45180</v>
      </c>
      <c r="L270" s="17">
        <v>45180</v>
      </c>
      <c r="M270" s="17">
        <v>45180</v>
      </c>
      <c r="N270" s="7" t="s">
        <v>352</v>
      </c>
      <c r="O270" s="17">
        <v>45180</v>
      </c>
      <c r="P270" s="7" t="s">
        <v>352</v>
      </c>
      <c r="Q270" s="17">
        <v>45210</v>
      </c>
      <c r="R270" s="7" t="s">
        <v>352</v>
      </c>
      <c r="S270" s="17">
        <v>45210</v>
      </c>
      <c r="T270" s="17">
        <v>45210</v>
      </c>
      <c r="U270" s="7" t="s">
        <v>46</v>
      </c>
      <c r="V270" s="210">
        <f t="shared" si="18"/>
        <v>30000</v>
      </c>
      <c r="W270" s="19">
        <v>30000</v>
      </c>
      <c r="X270" s="24"/>
      <c r="Y270" s="19">
        <v>30000</v>
      </c>
      <c r="Z270" s="19">
        <v>30000</v>
      </c>
      <c r="AA270" s="24"/>
      <c r="AB270" s="7" t="s">
        <v>45</v>
      </c>
      <c r="AC270" s="7" t="s">
        <v>45</v>
      </c>
      <c r="AD270" s="7" t="s">
        <v>45</v>
      </c>
      <c r="AE270" s="7" t="s">
        <v>45</v>
      </c>
      <c r="AF270" s="7" t="s">
        <v>45</v>
      </c>
      <c r="AG270" s="7" t="s">
        <v>45</v>
      </c>
      <c r="AH270" s="6"/>
      <c r="AI270" s="7" t="s">
        <v>47</v>
      </c>
      <c r="AJ270" s="8"/>
      <c r="AK270" s="235">
        <f t="shared" si="19"/>
        <v>0</v>
      </c>
      <c r="AL270" s="235">
        <f t="shared" si="19"/>
        <v>0</v>
      </c>
      <c r="AM270" s="235">
        <f t="shared" si="20"/>
        <v>0</v>
      </c>
    </row>
    <row r="271" spans="1:39" ht="18.600000000000001" customHeight="1" thickBot="1" x14ac:dyDescent="0.3">
      <c r="A271" s="16" t="s">
        <v>840</v>
      </c>
      <c r="B271" s="6" t="s">
        <v>84</v>
      </c>
      <c r="C271" s="222" t="s">
        <v>759</v>
      </c>
      <c r="D271" s="6" t="s">
        <v>841</v>
      </c>
      <c r="E271" s="7" t="s">
        <v>57</v>
      </c>
      <c r="F271" s="7" t="s">
        <v>43</v>
      </c>
      <c r="G271" s="7" t="s">
        <v>85</v>
      </c>
      <c r="H271" s="7" t="s">
        <v>352</v>
      </c>
      <c r="I271" s="7" t="s">
        <v>775</v>
      </c>
      <c r="J271" s="7" t="s">
        <v>352</v>
      </c>
      <c r="K271" s="18">
        <v>45149</v>
      </c>
      <c r="L271" s="7" t="s">
        <v>842</v>
      </c>
      <c r="M271" s="18">
        <v>45149</v>
      </c>
      <c r="N271" s="7" t="s">
        <v>352</v>
      </c>
      <c r="O271" s="17">
        <v>45180</v>
      </c>
      <c r="P271" s="7" t="s">
        <v>352</v>
      </c>
      <c r="Q271" s="13" t="s">
        <v>829</v>
      </c>
      <c r="R271" s="7" t="s">
        <v>352</v>
      </c>
      <c r="S271" s="7" t="s">
        <v>833</v>
      </c>
      <c r="T271" s="7" t="s">
        <v>833</v>
      </c>
      <c r="U271" s="7" t="s">
        <v>46</v>
      </c>
      <c r="V271" s="210">
        <f t="shared" si="18"/>
        <v>30280</v>
      </c>
      <c r="W271" s="19">
        <v>30280</v>
      </c>
      <c r="X271" s="24"/>
      <c r="Y271" s="19">
        <v>23490</v>
      </c>
      <c r="Z271" s="19">
        <v>23490</v>
      </c>
      <c r="AA271" s="24"/>
      <c r="AB271" s="7" t="s">
        <v>45</v>
      </c>
      <c r="AC271" s="7" t="s">
        <v>45</v>
      </c>
      <c r="AD271" s="7" t="s">
        <v>45</v>
      </c>
      <c r="AE271" s="7" t="s">
        <v>45</v>
      </c>
      <c r="AF271" s="7" t="s">
        <v>45</v>
      </c>
      <c r="AG271" s="7" t="s">
        <v>45</v>
      </c>
      <c r="AH271" s="6"/>
      <c r="AI271" s="7" t="s">
        <v>47</v>
      </c>
      <c r="AJ271" s="8"/>
      <c r="AK271" s="235">
        <f t="shared" si="19"/>
        <v>6790</v>
      </c>
      <c r="AL271" s="235">
        <f t="shared" si="19"/>
        <v>0</v>
      </c>
      <c r="AM271" s="235">
        <f t="shared" si="20"/>
        <v>6790</v>
      </c>
    </row>
    <row r="272" spans="1:39" ht="18.600000000000001" customHeight="1" thickBot="1" x14ac:dyDescent="0.3">
      <c r="A272" s="16" t="s">
        <v>843</v>
      </c>
      <c r="B272" s="6" t="s">
        <v>321</v>
      </c>
      <c r="C272" s="222" t="s">
        <v>759</v>
      </c>
      <c r="D272" s="6" t="s">
        <v>841</v>
      </c>
      <c r="E272" s="7" t="s">
        <v>57</v>
      </c>
      <c r="F272" s="7" t="s">
        <v>43</v>
      </c>
      <c r="G272" s="7" t="s">
        <v>85</v>
      </c>
      <c r="H272" s="7" t="s">
        <v>352</v>
      </c>
      <c r="I272" s="7" t="s">
        <v>775</v>
      </c>
      <c r="J272" s="7" t="s">
        <v>352</v>
      </c>
      <c r="K272" s="18">
        <v>45149</v>
      </c>
      <c r="L272" s="7" t="s">
        <v>842</v>
      </c>
      <c r="M272" s="18">
        <v>45149</v>
      </c>
      <c r="N272" s="7" t="s">
        <v>352</v>
      </c>
      <c r="O272" s="17">
        <v>45180</v>
      </c>
      <c r="P272" s="7" t="s">
        <v>352</v>
      </c>
      <c r="Q272" s="7" t="s">
        <v>844</v>
      </c>
      <c r="R272" s="7" t="s">
        <v>352</v>
      </c>
      <c r="S272" s="7" t="s">
        <v>819</v>
      </c>
      <c r="T272" s="7" t="s">
        <v>819</v>
      </c>
      <c r="U272" s="7" t="s">
        <v>46</v>
      </c>
      <c r="V272" s="210">
        <f t="shared" si="18"/>
        <v>500</v>
      </c>
      <c r="W272" s="19">
        <v>500</v>
      </c>
      <c r="X272" s="24"/>
      <c r="Y272" s="19">
        <v>340</v>
      </c>
      <c r="Z272" s="19">
        <v>340</v>
      </c>
      <c r="AA272" s="24"/>
      <c r="AB272" s="7" t="s">
        <v>45</v>
      </c>
      <c r="AC272" s="7" t="s">
        <v>45</v>
      </c>
      <c r="AD272" s="7" t="s">
        <v>45</v>
      </c>
      <c r="AE272" s="7" t="s">
        <v>45</v>
      </c>
      <c r="AF272" s="7" t="s">
        <v>45</v>
      </c>
      <c r="AG272" s="7" t="s">
        <v>45</v>
      </c>
      <c r="AH272" s="6"/>
      <c r="AI272" s="7" t="s">
        <v>47</v>
      </c>
      <c r="AJ272" s="8"/>
      <c r="AK272" s="235">
        <f t="shared" si="19"/>
        <v>160</v>
      </c>
      <c r="AL272" s="235">
        <f t="shared" si="19"/>
        <v>0</v>
      </c>
      <c r="AM272" s="235">
        <f t="shared" si="20"/>
        <v>160</v>
      </c>
    </row>
    <row r="273" spans="1:39" ht="18.600000000000001" customHeight="1" thickBot="1" x14ac:dyDescent="0.3">
      <c r="A273" s="16" t="s">
        <v>845</v>
      </c>
      <c r="B273" s="6" t="s">
        <v>91</v>
      </c>
      <c r="C273" s="222" t="s">
        <v>759</v>
      </c>
      <c r="D273" s="6" t="s">
        <v>841</v>
      </c>
      <c r="E273" s="7" t="s">
        <v>57</v>
      </c>
      <c r="F273" s="7" t="s">
        <v>43</v>
      </c>
      <c r="G273" s="7" t="s">
        <v>85</v>
      </c>
      <c r="H273" s="7" t="s">
        <v>352</v>
      </c>
      <c r="I273" s="7" t="s">
        <v>775</v>
      </c>
      <c r="J273" s="7" t="s">
        <v>352</v>
      </c>
      <c r="K273" s="18">
        <v>45149</v>
      </c>
      <c r="L273" s="7" t="s">
        <v>842</v>
      </c>
      <c r="M273" s="18">
        <v>45149</v>
      </c>
      <c r="N273" s="7" t="s">
        <v>352</v>
      </c>
      <c r="O273" s="17">
        <v>45180</v>
      </c>
      <c r="P273" s="7" t="s">
        <v>352</v>
      </c>
      <c r="Q273" s="7" t="s">
        <v>829</v>
      </c>
      <c r="R273" s="7" t="s">
        <v>352</v>
      </c>
      <c r="S273" s="7" t="s">
        <v>802</v>
      </c>
      <c r="T273" s="7" t="s">
        <v>802</v>
      </c>
      <c r="U273" s="7" t="s">
        <v>46</v>
      </c>
      <c r="V273" s="210">
        <f t="shared" si="18"/>
        <v>8760</v>
      </c>
      <c r="W273" s="19">
        <v>8760</v>
      </c>
      <c r="X273" s="24"/>
      <c r="Y273" s="19">
        <v>5621</v>
      </c>
      <c r="Z273" s="19">
        <v>5621</v>
      </c>
      <c r="AA273" s="24"/>
      <c r="AB273" s="7" t="s">
        <v>45</v>
      </c>
      <c r="AC273" s="7" t="s">
        <v>45</v>
      </c>
      <c r="AD273" s="7" t="s">
        <v>45</v>
      </c>
      <c r="AE273" s="7" t="s">
        <v>45</v>
      </c>
      <c r="AF273" s="7" t="s">
        <v>45</v>
      </c>
      <c r="AG273" s="7" t="s">
        <v>45</v>
      </c>
      <c r="AH273" s="6"/>
      <c r="AI273" s="7" t="s">
        <v>47</v>
      </c>
      <c r="AJ273" s="8"/>
      <c r="AK273" s="235">
        <f t="shared" si="19"/>
        <v>3139</v>
      </c>
      <c r="AL273" s="235">
        <f t="shared" si="19"/>
        <v>0</v>
      </c>
      <c r="AM273" s="235">
        <f t="shared" si="20"/>
        <v>3139</v>
      </c>
    </row>
    <row r="274" spans="1:39" ht="18.600000000000001" customHeight="1" thickBot="1" x14ac:dyDescent="0.3">
      <c r="A274" s="16" t="s">
        <v>846</v>
      </c>
      <c r="B274" s="6" t="s">
        <v>643</v>
      </c>
      <c r="C274" s="222" t="s">
        <v>759</v>
      </c>
      <c r="D274" s="6" t="s">
        <v>841</v>
      </c>
      <c r="E274" s="7" t="s">
        <v>57</v>
      </c>
      <c r="F274" s="7" t="s">
        <v>43</v>
      </c>
      <c r="G274" s="7" t="s">
        <v>85</v>
      </c>
      <c r="H274" s="7" t="s">
        <v>352</v>
      </c>
      <c r="I274" s="7" t="s">
        <v>775</v>
      </c>
      <c r="J274" s="7" t="s">
        <v>352</v>
      </c>
      <c r="K274" s="18">
        <v>45149</v>
      </c>
      <c r="L274" s="7" t="s">
        <v>842</v>
      </c>
      <c r="M274" s="18">
        <v>45149</v>
      </c>
      <c r="N274" s="7" t="s">
        <v>352</v>
      </c>
      <c r="O274" s="17">
        <v>45180</v>
      </c>
      <c r="P274" s="7" t="s">
        <v>352</v>
      </c>
      <c r="Q274" s="7" t="s">
        <v>829</v>
      </c>
      <c r="R274" s="7" t="s">
        <v>352</v>
      </c>
      <c r="S274" s="7" t="s">
        <v>847</v>
      </c>
      <c r="T274" s="7" t="s">
        <v>847</v>
      </c>
      <c r="U274" s="7" t="s">
        <v>46</v>
      </c>
      <c r="V274" s="210">
        <f t="shared" si="18"/>
        <v>3400</v>
      </c>
      <c r="W274" s="19">
        <v>3400</v>
      </c>
      <c r="X274" s="24"/>
      <c r="Y274" s="19">
        <v>1057.3599999999999</v>
      </c>
      <c r="Z274" s="19">
        <v>1057.3599999999999</v>
      </c>
      <c r="AA274" s="24"/>
      <c r="AB274" s="7" t="s">
        <v>45</v>
      </c>
      <c r="AC274" s="7" t="s">
        <v>45</v>
      </c>
      <c r="AD274" s="7" t="s">
        <v>45</v>
      </c>
      <c r="AE274" s="7" t="s">
        <v>45</v>
      </c>
      <c r="AF274" s="7" t="s">
        <v>45</v>
      </c>
      <c r="AG274" s="7" t="s">
        <v>45</v>
      </c>
      <c r="AH274" s="6"/>
      <c r="AI274" s="7" t="s">
        <v>47</v>
      </c>
      <c r="AJ274" s="8"/>
      <c r="AK274" s="235">
        <f t="shared" si="19"/>
        <v>2342.6400000000003</v>
      </c>
      <c r="AL274" s="235">
        <f t="shared" si="19"/>
        <v>0</v>
      </c>
      <c r="AM274" s="235">
        <f t="shared" si="20"/>
        <v>2342.6400000000003</v>
      </c>
    </row>
    <row r="275" spans="1:39" ht="18.600000000000001" customHeight="1" thickBot="1" x14ac:dyDescent="0.3">
      <c r="A275" s="16" t="s">
        <v>848</v>
      </c>
      <c r="B275" s="6" t="s">
        <v>326</v>
      </c>
      <c r="C275" s="222" t="s">
        <v>759</v>
      </c>
      <c r="D275" s="6" t="s">
        <v>841</v>
      </c>
      <c r="E275" s="7" t="s">
        <v>57</v>
      </c>
      <c r="F275" s="7" t="s">
        <v>43</v>
      </c>
      <c r="G275" s="7" t="s">
        <v>85</v>
      </c>
      <c r="H275" s="7" t="s">
        <v>352</v>
      </c>
      <c r="I275" s="7" t="s">
        <v>775</v>
      </c>
      <c r="J275" s="7" t="s">
        <v>352</v>
      </c>
      <c r="K275" s="18">
        <v>45149</v>
      </c>
      <c r="L275" s="7" t="s">
        <v>842</v>
      </c>
      <c r="M275" s="18">
        <v>45149</v>
      </c>
      <c r="N275" s="7" t="s">
        <v>352</v>
      </c>
      <c r="O275" s="17">
        <v>45180</v>
      </c>
      <c r="P275" s="7" t="s">
        <v>352</v>
      </c>
      <c r="Q275" s="7" t="s">
        <v>849</v>
      </c>
      <c r="R275" s="7" t="s">
        <v>352</v>
      </c>
      <c r="S275" s="18">
        <v>45119</v>
      </c>
      <c r="T275" s="18">
        <v>45119</v>
      </c>
      <c r="U275" s="7" t="s">
        <v>46</v>
      </c>
      <c r="V275" s="210">
        <f t="shared" si="18"/>
        <v>68266</v>
      </c>
      <c r="W275" s="19">
        <v>68266</v>
      </c>
      <c r="X275" s="24"/>
      <c r="Y275" s="19">
        <v>52379</v>
      </c>
      <c r="Z275" s="19">
        <v>52379</v>
      </c>
      <c r="AA275" s="24"/>
      <c r="AB275" s="7" t="s">
        <v>45</v>
      </c>
      <c r="AC275" s="7" t="s">
        <v>45</v>
      </c>
      <c r="AD275" s="7" t="s">
        <v>45</v>
      </c>
      <c r="AE275" s="7" t="s">
        <v>45</v>
      </c>
      <c r="AF275" s="7" t="s">
        <v>45</v>
      </c>
      <c r="AG275" s="7" t="s">
        <v>45</v>
      </c>
      <c r="AH275" s="6"/>
      <c r="AI275" s="7" t="s">
        <v>47</v>
      </c>
      <c r="AJ275" s="8"/>
      <c r="AK275" s="235">
        <f t="shared" si="19"/>
        <v>15887</v>
      </c>
      <c r="AL275" s="235">
        <f t="shared" si="19"/>
        <v>0</v>
      </c>
      <c r="AM275" s="235">
        <f t="shared" si="20"/>
        <v>15887</v>
      </c>
    </row>
    <row r="276" spans="1:39" ht="18.600000000000001" customHeight="1" thickBot="1" x14ac:dyDescent="0.3">
      <c r="A276" s="16" t="s">
        <v>850</v>
      </c>
      <c r="B276" s="6" t="s">
        <v>851</v>
      </c>
      <c r="C276" s="222" t="s">
        <v>759</v>
      </c>
      <c r="D276" s="6" t="s">
        <v>841</v>
      </c>
      <c r="E276" s="7" t="s">
        <v>57</v>
      </c>
      <c r="F276" s="7" t="s">
        <v>43</v>
      </c>
      <c r="G276" s="7" t="s">
        <v>85</v>
      </c>
      <c r="H276" s="7" t="s">
        <v>352</v>
      </c>
      <c r="I276" s="7" t="s">
        <v>775</v>
      </c>
      <c r="J276" s="7" t="s">
        <v>352</v>
      </c>
      <c r="K276" s="18">
        <v>45149</v>
      </c>
      <c r="L276" s="7" t="s">
        <v>842</v>
      </c>
      <c r="M276" s="18">
        <v>45149</v>
      </c>
      <c r="N276" s="7" t="s">
        <v>352</v>
      </c>
      <c r="O276" s="17">
        <v>45180</v>
      </c>
      <c r="P276" s="7" t="s">
        <v>352</v>
      </c>
      <c r="Q276" s="18">
        <v>45242</v>
      </c>
      <c r="R276" s="7" t="s">
        <v>352</v>
      </c>
      <c r="S276" s="7" t="s">
        <v>771</v>
      </c>
      <c r="T276" s="7" t="s">
        <v>771</v>
      </c>
      <c r="U276" s="7" t="s">
        <v>46</v>
      </c>
      <c r="V276" s="210">
        <f t="shared" si="18"/>
        <v>26000</v>
      </c>
      <c r="W276" s="19">
        <v>26000</v>
      </c>
      <c r="X276" s="24"/>
      <c r="Y276" s="19">
        <v>18600</v>
      </c>
      <c r="Z276" s="19">
        <v>18600</v>
      </c>
      <c r="AA276" s="24"/>
      <c r="AB276" s="7" t="s">
        <v>45</v>
      </c>
      <c r="AC276" s="7" t="s">
        <v>45</v>
      </c>
      <c r="AD276" s="7" t="s">
        <v>45</v>
      </c>
      <c r="AE276" s="7" t="s">
        <v>45</v>
      </c>
      <c r="AF276" s="7" t="s">
        <v>45</v>
      </c>
      <c r="AG276" s="7" t="s">
        <v>45</v>
      </c>
      <c r="AH276" s="6"/>
      <c r="AI276" s="7" t="s">
        <v>47</v>
      </c>
      <c r="AJ276" s="8"/>
      <c r="AK276" s="235">
        <f t="shared" si="19"/>
        <v>7400</v>
      </c>
      <c r="AL276" s="235">
        <f t="shared" si="19"/>
        <v>0</v>
      </c>
      <c r="AM276" s="235">
        <f t="shared" si="20"/>
        <v>7400</v>
      </c>
    </row>
    <row r="277" spans="1:39" ht="18.600000000000001" customHeight="1" thickBot="1" x14ac:dyDescent="0.3">
      <c r="A277" s="16" t="s">
        <v>852</v>
      </c>
      <c r="B277" s="6" t="s">
        <v>853</v>
      </c>
      <c r="C277" s="222" t="s">
        <v>759</v>
      </c>
      <c r="D277" s="6" t="s">
        <v>841</v>
      </c>
      <c r="E277" s="7" t="s">
        <v>57</v>
      </c>
      <c r="F277" s="7" t="s">
        <v>43</v>
      </c>
      <c r="G277" s="7" t="s">
        <v>85</v>
      </c>
      <c r="H277" s="7" t="s">
        <v>352</v>
      </c>
      <c r="I277" s="7" t="s">
        <v>775</v>
      </c>
      <c r="J277" s="7" t="s">
        <v>352</v>
      </c>
      <c r="K277" s="18">
        <v>45149</v>
      </c>
      <c r="L277" s="7" t="s">
        <v>842</v>
      </c>
      <c r="M277" s="18">
        <v>45149</v>
      </c>
      <c r="N277" s="7" t="s">
        <v>352</v>
      </c>
      <c r="O277" s="17">
        <v>45180</v>
      </c>
      <c r="P277" s="7" t="s">
        <v>352</v>
      </c>
      <c r="Q277" s="7" t="s">
        <v>829</v>
      </c>
      <c r="R277" s="7" t="s">
        <v>352</v>
      </c>
      <c r="S277" s="7" t="s">
        <v>802</v>
      </c>
      <c r="T277" s="7" t="s">
        <v>802</v>
      </c>
      <c r="U277" s="7" t="s">
        <v>46</v>
      </c>
      <c r="V277" s="210">
        <f t="shared" si="18"/>
        <v>58700</v>
      </c>
      <c r="W277" s="19">
        <v>58700</v>
      </c>
      <c r="X277" s="24"/>
      <c r="Y277" s="19">
        <v>34300</v>
      </c>
      <c r="Z277" s="19">
        <v>34300</v>
      </c>
      <c r="AA277" s="24"/>
      <c r="AB277" s="7" t="s">
        <v>45</v>
      </c>
      <c r="AC277" s="7" t="s">
        <v>45</v>
      </c>
      <c r="AD277" s="7" t="s">
        <v>45</v>
      </c>
      <c r="AE277" s="7" t="s">
        <v>45</v>
      </c>
      <c r="AF277" s="7" t="s">
        <v>45</v>
      </c>
      <c r="AG277" s="7" t="s">
        <v>45</v>
      </c>
      <c r="AH277" s="6"/>
      <c r="AI277" s="7" t="s">
        <v>47</v>
      </c>
      <c r="AJ277" s="8"/>
      <c r="AK277" s="235">
        <f t="shared" si="19"/>
        <v>24400</v>
      </c>
      <c r="AL277" s="235">
        <f t="shared" si="19"/>
        <v>0</v>
      </c>
      <c r="AM277" s="235">
        <f t="shared" si="20"/>
        <v>24400</v>
      </c>
    </row>
    <row r="278" spans="1:39" ht="18.600000000000001" customHeight="1" thickBot="1" x14ac:dyDescent="0.3">
      <c r="A278" s="16" t="s">
        <v>854</v>
      </c>
      <c r="B278" s="11" t="s">
        <v>855</v>
      </c>
      <c r="C278" s="222" t="s">
        <v>756</v>
      </c>
      <c r="D278" s="11" t="s">
        <v>856</v>
      </c>
      <c r="E278" s="7" t="s">
        <v>857</v>
      </c>
      <c r="F278" s="7" t="s">
        <v>43</v>
      </c>
      <c r="G278" s="7" t="s">
        <v>51</v>
      </c>
      <c r="H278" s="7" t="s">
        <v>352</v>
      </c>
      <c r="I278" s="18">
        <v>45087</v>
      </c>
      <c r="J278" s="7" t="s">
        <v>352</v>
      </c>
      <c r="K278" s="13" t="s">
        <v>762</v>
      </c>
      <c r="L278" s="7" t="s">
        <v>762</v>
      </c>
      <c r="M278" s="7" t="s">
        <v>858</v>
      </c>
      <c r="N278" s="7" t="s">
        <v>352</v>
      </c>
      <c r="O278" s="7" t="s">
        <v>859</v>
      </c>
      <c r="P278" s="7" t="s">
        <v>352</v>
      </c>
      <c r="Q278" s="7" t="s">
        <v>860</v>
      </c>
      <c r="R278" s="7" t="s">
        <v>352</v>
      </c>
      <c r="S278" s="17">
        <v>45627</v>
      </c>
      <c r="T278" s="17">
        <v>45627</v>
      </c>
      <c r="U278" s="7" t="s">
        <v>46</v>
      </c>
      <c r="V278" s="210">
        <f t="shared" si="18"/>
        <v>500000</v>
      </c>
      <c r="W278" s="19">
        <v>500000</v>
      </c>
      <c r="X278" s="24"/>
      <c r="Y278" s="19">
        <v>230000</v>
      </c>
      <c r="Z278" s="19">
        <v>230000</v>
      </c>
      <c r="AA278" s="24"/>
      <c r="AB278" s="7" t="s">
        <v>45</v>
      </c>
      <c r="AC278" s="7" t="s">
        <v>45</v>
      </c>
      <c r="AD278" s="7" t="s">
        <v>45</v>
      </c>
      <c r="AE278" s="7" t="s">
        <v>45</v>
      </c>
      <c r="AF278" s="7" t="s">
        <v>45</v>
      </c>
      <c r="AG278" s="7" t="s">
        <v>45</v>
      </c>
      <c r="AH278" s="6"/>
      <c r="AI278" s="7" t="s">
        <v>47</v>
      </c>
      <c r="AJ278" s="8"/>
      <c r="AK278" s="235">
        <f t="shared" si="19"/>
        <v>270000</v>
      </c>
      <c r="AL278" s="235">
        <f t="shared" si="19"/>
        <v>0</v>
      </c>
      <c r="AM278" s="235">
        <f t="shared" si="20"/>
        <v>270000</v>
      </c>
    </row>
    <row r="279" spans="1:39" ht="18.600000000000001" customHeight="1" thickBot="1" x14ac:dyDescent="0.3">
      <c r="A279" s="16" t="s">
        <v>861</v>
      </c>
      <c r="B279" s="11" t="s">
        <v>655</v>
      </c>
      <c r="C279" s="222" t="s">
        <v>759</v>
      </c>
      <c r="D279" s="11" t="s">
        <v>862</v>
      </c>
      <c r="E279" s="7" t="s">
        <v>68</v>
      </c>
      <c r="F279" s="7" t="s">
        <v>43</v>
      </c>
      <c r="G279" s="7" t="s">
        <v>51</v>
      </c>
      <c r="H279" s="7" t="s">
        <v>352</v>
      </c>
      <c r="I279" s="7" t="s">
        <v>352</v>
      </c>
      <c r="J279" s="7" t="s">
        <v>352</v>
      </c>
      <c r="K279" s="13" t="s">
        <v>829</v>
      </c>
      <c r="L279" s="13" t="s">
        <v>829</v>
      </c>
      <c r="M279" s="13" t="s">
        <v>829</v>
      </c>
      <c r="N279" s="7" t="s">
        <v>352</v>
      </c>
      <c r="O279" s="7" t="s">
        <v>833</v>
      </c>
      <c r="P279" s="7" t="s">
        <v>352</v>
      </c>
      <c r="Q279" s="13" t="s">
        <v>844</v>
      </c>
      <c r="R279" s="7" t="s">
        <v>352</v>
      </c>
      <c r="S279" s="13" t="s">
        <v>863</v>
      </c>
      <c r="T279" s="13" t="s">
        <v>863</v>
      </c>
      <c r="U279" s="7" t="s">
        <v>46</v>
      </c>
      <c r="V279" s="210">
        <f t="shared" si="18"/>
        <v>20000</v>
      </c>
      <c r="W279" s="19">
        <v>20000</v>
      </c>
      <c r="X279" s="24"/>
      <c r="Y279" s="19">
        <v>17800</v>
      </c>
      <c r="Z279" s="19">
        <v>17800</v>
      </c>
      <c r="AA279" s="24"/>
      <c r="AB279" s="7" t="s">
        <v>45</v>
      </c>
      <c r="AC279" s="7" t="s">
        <v>45</v>
      </c>
      <c r="AD279" s="7" t="s">
        <v>45</v>
      </c>
      <c r="AE279" s="7" t="s">
        <v>45</v>
      </c>
      <c r="AF279" s="7" t="s">
        <v>45</v>
      </c>
      <c r="AG279" s="7" t="s">
        <v>45</v>
      </c>
      <c r="AH279" s="6"/>
      <c r="AI279" s="7" t="s">
        <v>47</v>
      </c>
      <c r="AJ279" s="8"/>
      <c r="AK279" s="235">
        <f t="shared" si="19"/>
        <v>2200</v>
      </c>
      <c r="AL279" s="235">
        <f t="shared" si="19"/>
        <v>0</v>
      </c>
      <c r="AM279" s="235">
        <f t="shared" si="20"/>
        <v>2200</v>
      </c>
    </row>
    <row r="280" spans="1:39" ht="18.600000000000001" customHeight="1" thickBot="1" x14ac:dyDescent="0.3">
      <c r="A280" s="16" t="s">
        <v>864</v>
      </c>
      <c r="B280" s="11" t="s">
        <v>865</v>
      </c>
      <c r="C280" s="222" t="s">
        <v>759</v>
      </c>
      <c r="D280" s="11" t="s">
        <v>866</v>
      </c>
      <c r="E280" s="7" t="s">
        <v>57</v>
      </c>
      <c r="F280" s="7" t="s">
        <v>43</v>
      </c>
      <c r="G280" s="7" t="s">
        <v>51</v>
      </c>
      <c r="H280" s="7" t="s">
        <v>352</v>
      </c>
      <c r="I280" s="7" t="s">
        <v>352</v>
      </c>
      <c r="J280" s="7" t="s">
        <v>352</v>
      </c>
      <c r="K280" s="13" t="s">
        <v>867</v>
      </c>
      <c r="L280" s="7" t="s">
        <v>868</v>
      </c>
      <c r="M280" s="13" t="s">
        <v>867</v>
      </c>
      <c r="N280" s="7" t="s">
        <v>352</v>
      </c>
      <c r="O280" s="7" t="s">
        <v>867</v>
      </c>
      <c r="P280" s="7" t="s">
        <v>352</v>
      </c>
      <c r="Q280" s="13" t="s">
        <v>844</v>
      </c>
      <c r="R280" s="7" t="s">
        <v>352</v>
      </c>
      <c r="S280" s="11"/>
      <c r="T280" s="11"/>
      <c r="U280" s="7" t="s">
        <v>46</v>
      </c>
      <c r="V280" s="210">
        <f t="shared" si="18"/>
        <v>17500</v>
      </c>
      <c r="W280" s="19">
        <v>17500</v>
      </c>
      <c r="X280" s="24"/>
      <c r="Y280" s="19">
        <v>17500</v>
      </c>
      <c r="Z280" s="19">
        <v>17500</v>
      </c>
      <c r="AA280" s="24"/>
      <c r="AB280" s="7" t="s">
        <v>45</v>
      </c>
      <c r="AC280" s="7" t="s">
        <v>45</v>
      </c>
      <c r="AD280" s="7" t="s">
        <v>45</v>
      </c>
      <c r="AE280" s="7" t="s">
        <v>45</v>
      </c>
      <c r="AF280" s="7" t="s">
        <v>45</v>
      </c>
      <c r="AG280" s="7" t="s">
        <v>45</v>
      </c>
      <c r="AH280" s="6"/>
      <c r="AI280" s="7" t="s">
        <v>47</v>
      </c>
      <c r="AJ280" s="8"/>
      <c r="AK280" s="235">
        <f t="shared" si="19"/>
        <v>0</v>
      </c>
      <c r="AL280" s="235">
        <f t="shared" si="19"/>
        <v>0</v>
      </c>
      <c r="AM280" s="235">
        <f t="shared" si="20"/>
        <v>0</v>
      </c>
    </row>
    <row r="281" spans="1:39" ht="18.600000000000001" customHeight="1" thickBot="1" x14ac:dyDescent="0.3">
      <c r="A281" s="16" t="s">
        <v>869</v>
      </c>
      <c r="B281" s="11" t="s">
        <v>870</v>
      </c>
      <c r="C281" s="222" t="s">
        <v>61</v>
      </c>
      <c r="D281" s="11" t="s">
        <v>871</v>
      </c>
      <c r="E281" s="7" t="s">
        <v>57</v>
      </c>
      <c r="F281" s="7" t="s">
        <v>43</v>
      </c>
      <c r="G281" s="7" t="s">
        <v>51</v>
      </c>
      <c r="H281" s="7" t="s">
        <v>352</v>
      </c>
      <c r="I281" s="7" t="s">
        <v>352</v>
      </c>
      <c r="J281" s="7" t="s">
        <v>352</v>
      </c>
      <c r="K281" s="13" t="s">
        <v>844</v>
      </c>
      <c r="L281" s="7" t="s">
        <v>872</v>
      </c>
      <c r="M281" s="13" t="s">
        <v>844</v>
      </c>
      <c r="N281" s="7" t="s">
        <v>352</v>
      </c>
      <c r="O281" s="13" t="s">
        <v>844</v>
      </c>
      <c r="P281" s="7" t="s">
        <v>352</v>
      </c>
      <c r="Q281" s="13" t="s">
        <v>802</v>
      </c>
      <c r="R281" s="7" t="s">
        <v>352</v>
      </c>
      <c r="S281" s="13" t="s">
        <v>771</v>
      </c>
      <c r="T281" s="13" t="s">
        <v>771</v>
      </c>
      <c r="U281" s="7" t="s">
        <v>46</v>
      </c>
      <c r="V281" s="210">
        <f t="shared" si="18"/>
        <v>1850</v>
      </c>
      <c r="W281" s="19">
        <v>1850</v>
      </c>
      <c r="X281" s="24"/>
      <c r="Y281" s="19">
        <v>1850</v>
      </c>
      <c r="Z281" s="19">
        <v>1850</v>
      </c>
      <c r="AA281" s="24"/>
      <c r="AB281" s="7" t="s">
        <v>45</v>
      </c>
      <c r="AC281" s="7" t="s">
        <v>45</v>
      </c>
      <c r="AD281" s="7" t="s">
        <v>45</v>
      </c>
      <c r="AE281" s="7" t="s">
        <v>45</v>
      </c>
      <c r="AF281" s="7" t="s">
        <v>45</v>
      </c>
      <c r="AG281" s="7" t="s">
        <v>45</v>
      </c>
      <c r="AH281" s="6"/>
      <c r="AI281" s="7" t="s">
        <v>47</v>
      </c>
      <c r="AJ281" s="8"/>
      <c r="AK281" s="235">
        <f t="shared" si="19"/>
        <v>0</v>
      </c>
      <c r="AL281" s="235">
        <f t="shared" si="19"/>
        <v>0</v>
      </c>
      <c r="AM281" s="235">
        <f t="shared" si="20"/>
        <v>0</v>
      </c>
    </row>
    <row r="282" spans="1:39" ht="18.600000000000001" customHeight="1" thickBot="1" x14ac:dyDescent="0.3">
      <c r="A282" s="16" t="s">
        <v>873</v>
      </c>
      <c r="B282" s="11" t="s">
        <v>131</v>
      </c>
      <c r="C282" s="222" t="s">
        <v>874</v>
      </c>
      <c r="D282" s="11" t="s">
        <v>875</v>
      </c>
      <c r="E282" s="7" t="s">
        <v>57</v>
      </c>
      <c r="F282" s="7" t="s">
        <v>43</v>
      </c>
      <c r="G282" s="7" t="s">
        <v>51</v>
      </c>
      <c r="H282" s="7" t="s">
        <v>352</v>
      </c>
      <c r="I282" s="7" t="s">
        <v>352</v>
      </c>
      <c r="J282" s="7" t="s">
        <v>352</v>
      </c>
      <c r="K282" s="13" t="s">
        <v>819</v>
      </c>
      <c r="L282" s="7" t="s">
        <v>876</v>
      </c>
      <c r="M282" s="13" t="s">
        <v>819</v>
      </c>
      <c r="N282" s="7" t="s">
        <v>352</v>
      </c>
      <c r="O282" s="13" t="s">
        <v>819</v>
      </c>
      <c r="P282" s="7" t="s">
        <v>352</v>
      </c>
      <c r="Q282" s="13" t="s">
        <v>819</v>
      </c>
      <c r="R282" s="7" t="s">
        <v>352</v>
      </c>
      <c r="S282" s="13" t="s">
        <v>819</v>
      </c>
      <c r="T282" s="13" t="s">
        <v>819</v>
      </c>
      <c r="U282" s="7" t="s">
        <v>46</v>
      </c>
      <c r="V282" s="210">
        <f t="shared" si="18"/>
        <v>2250</v>
      </c>
      <c r="W282" s="19">
        <v>2250</v>
      </c>
      <c r="X282" s="24"/>
      <c r="Y282" s="19">
        <v>2250</v>
      </c>
      <c r="Z282" s="19">
        <v>2250</v>
      </c>
      <c r="AA282" s="24"/>
      <c r="AB282" s="7" t="s">
        <v>45</v>
      </c>
      <c r="AC282" s="7" t="s">
        <v>45</v>
      </c>
      <c r="AD282" s="7" t="s">
        <v>45</v>
      </c>
      <c r="AE282" s="7" t="s">
        <v>45</v>
      </c>
      <c r="AF282" s="7" t="s">
        <v>45</v>
      </c>
      <c r="AG282" s="7" t="s">
        <v>45</v>
      </c>
      <c r="AH282" s="6"/>
      <c r="AI282" s="7" t="s">
        <v>47</v>
      </c>
      <c r="AJ282" s="8"/>
      <c r="AK282" s="235">
        <f t="shared" si="19"/>
        <v>0</v>
      </c>
      <c r="AL282" s="235">
        <f t="shared" si="19"/>
        <v>0</v>
      </c>
      <c r="AM282" s="235">
        <f t="shared" si="20"/>
        <v>0</v>
      </c>
    </row>
    <row r="283" spans="1:39" ht="18.600000000000001" customHeight="1" thickBot="1" x14ac:dyDescent="0.3">
      <c r="A283" s="16" t="s">
        <v>877</v>
      </c>
      <c r="B283" s="6" t="s">
        <v>878</v>
      </c>
      <c r="C283" s="222" t="s">
        <v>879</v>
      </c>
      <c r="D283" s="6" t="s">
        <v>880</v>
      </c>
      <c r="E283" s="7" t="s">
        <v>57</v>
      </c>
      <c r="F283" s="7" t="s">
        <v>43</v>
      </c>
      <c r="G283" s="7" t="s">
        <v>51</v>
      </c>
      <c r="H283" s="7" t="s">
        <v>352</v>
      </c>
      <c r="I283" s="7" t="s">
        <v>352</v>
      </c>
      <c r="J283" s="7" t="s">
        <v>352</v>
      </c>
      <c r="K283" s="7" t="s">
        <v>819</v>
      </c>
      <c r="L283" s="7" t="s">
        <v>876</v>
      </c>
      <c r="M283" s="7" t="s">
        <v>819</v>
      </c>
      <c r="N283" s="7" t="s">
        <v>352</v>
      </c>
      <c r="O283" s="7" t="s">
        <v>819</v>
      </c>
      <c r="P283" s="7" t="s">
        <v>352</v>
      </c>
      <c r="Q283" s="7" t="s">
        <v>802</v>
      </c>
      <c r="R283" s="7" t="s">
        <v>352</v>
      </c>
      <c r="S283" s="7" t="s">
        <v>881</v>
      </c>
      <c r="T283" s="7" t="s">
        <v>881</v>
      </c>
      <c r="U283" s="7" t="s">
        <v>46</v>
      </c>
      <c r="V283" s="210">
        <f t="shared" si="18"/>
        <v>47500</v>
      </c>
      <c r="W283" s="19">
        <v>47500</v>
      </c>
      <c r="X283" s="24"/>
      <c r="Y283" s="19">
        <v>47500</v>
      </c>
      <c r="Z283" s="19">
        <v>47500</v>
      </c>
      <c r="AA283" s="24"/>
      <c r="AB283" s="7" t="s">
        <v>45</v>
      </c>
      <c r="AC283" s="7" t="s">
        <v>45</v>
      </c>
      <c r="AD283" s="7" t="s">
        <v>45</v>
      </c>
      <c r="AE283" s="7" t="s">
        <v>45</v>
      </c>
      <c r="AF283" s="7" t="s">
        <v>45</v>
      </c>
      <c r="AG283" s="7" t="s">
        <v>45</v>
      </c>
      <c r="AH283" s="6"/>
      <c r="AI283" s="7" t="s">
        <v>47</v>
      </c>
      <c r="AJ283" s="8"/>
      <c r="AK283" s="235">
        <f t="shared" si="19"/>
        <v>0</v>
      </c>
      <c r="AL283" s="235">
        <f t="shared" si="19"/>
        <v>0</v>
      </c>
      <c r="AM283" s="235">
        <f t="shared" si="20"/>
        <v>0</v>
      </c>
    </row>
    <row r="284" spans="1:39" ht="18.600000000000001" customHeight="1" thickBot="1" x14ac:dyDescent="0.3">
      <c r="A284" s="16" t="s">
        <v>882</v>
      </c>
      <c r="B284" s="11" t="s">
        <v>883</v>
      </c>
      <c r="C284" s="222" t="s">
        <v>66</v>
      </c>
      <c r="D284" s="11" t="s">
        <v>884</v>
      </c>
      <c r="E284" s="7" t="s">
        <v>68</v>
      </c>
      <c r="F284" s="7" t="s">
        <v>43</v>
      </c>
      <c r="G284" s="7" t="s">
        <v>51</v>
      </c>
      <c r="H284" s="7" t="s">
        <v>352</v>
      </c>
      <c r="I284" s="7" t="s">
        <v>844</v>
      </c>
      <c r="J284" s="7" t="s">
        <v>352</v>
      </c>
      <c r="K284" s="13" t="s">
        <v>802</v>
      </c>
      <c r="L284" s="13" t="s">
        <v>802</v>
      </c>
      <c r="M284" s="13" t="s">
        <v>802</v>
      </c>
      <c r="N284" s="7" t="s">
        <v>352</v>
      </c>
      <c r="O284" s="13" t="s">
        <v>802</v>
      </c>
      <c r="P284" s="7" t="s">
        <v>352</v>
      </c>
      <c r="Q284" s="13" t="s">
        <v>802</v>
      </c>
      <c r="R284" s="7" t="s">
        <v>352</v>
      </c>
      <c r="S284" s="13" t="s">
        <v>885</v>
      </c>
      <c r="T284" s="13" t="s">
        <v>885</v>
      </c>
      <c r="U284" s="7" t="s">
        <v>46</v>
      </c>
      <c r="V284" s="210">
        <f t="shared" si="18"/>
        <v>123000</v>
      </c>
      <c r="W284" s="19">
        <v>123000</v>
      </c>
      <c r="X284" s="24"/>
      <c r="Y284" s="19">
        <v>87000</v>
      </c>
      <c r="Z284" s="19">
        <v>87000</v>
      </c>
      <c r="AA284" s="24"/>
      <c r="AB284" s="7" t="s">
        <v>45</v>
      </c>
      <c r="AC284" s="7" t="s">
        <v>45</v>
      </c>
      <c r="AD284" s="7" t="s">
        <v>45</v>
      </c>
      <c r="AE284" s="7" t="s">
        <v>45</v>
      </c>
      <c r="AF284" s="7" t="s">
        <v>45</v>
      </c>
      <c r="AG284" s="7" t="s">
        <v>45</v>
      </c>
      <c r="AH284" s="6"/>
      <c r="AI284" s="7" t="s">
        <v>47</v>
      </c>
      <c r="AJ284" s="8"/>
      <c r="AK284" s="235">
        <f t="shared" si="19"/>
        <v>36000</v>
      </c>
      <c r="AL284" s="235">
        <f t="shared" si="19"/>
        <v>0</v>
      </c>
      <c r="AM284" s="235">
        <f t="shared" si="20"/>
        <v>36000</v>
      </c>
    </row>
    <row r="285" spans="1:39" ht="18.600000000000001" customHeight="1" thickBot="1" x14ac:dyDescent="0.3">
      <c r="A285" s="16" t="s">
        <v>886</v>
      </c>
      <c r="B285" s="11" t="s">
        <v>887</v>
      </c>
      <c r="C285" s="222" t="s">
        <v>888</v>
      </c>
      <c r="D285" s="11" t="s">
        <v>889</v>
      </c>
      <c r="E285" s="7" t="s">
        <v>57</v>
      </c>
      <c r="F285" s="7" t="s">
        <v>43</v>
      </c>
      <c r="G285" s="7" t="s">
        <v>51</v>
      </c>
      <c r="H285" s="7" t="s">
        <v>352</v>
      </c>
      <c r="I285" s="7" t="s">
        <v>352</v>
      </c>
      <c r="J285" s="7" t="s">
        <v>352</v>
      </c>
      <c r="K285" s="13" t="s">
        <v>802</v>
      </c>
      <c r="L285" s="7" t="s">
        <v>890</v>
      </c>
      <c r="M285" s="13" t="s">
        <v>802</v>
      </c>
      <c r="N285" s="7" t="s">
        <v>352</v>
      </c>
      <c r="O285" s="7" t="s">
        <v>806</v>
      </c>
      <c r="P285" s="7" t="s">
        <v>352</v>
      </c>
      <c r="Q285" s="13" t="s">
        <v>891</v>
      </c>
      <c r="R285" s="7" t="s">
        <v>352</v>
      </c>
      <c r="S285" s="13" t="s">
        <v>881</v>
      </c>
      <c r="T285" s="13" t="s">
        <v>881</v>
      </c>
      <c r="U285" s="7" t="s">
        <v>46</v>
      </c>
      <c r="V285" s="210">
        <f t="shared" si="18"/>
        <v>4000</v>
      </c>
      <c r="W285" s="19">
        <v>4000</v>
      </c>
      <c r="X285" s="24"/>
      <c r="Y285" s="19">
        <v>3000</v>
      </c>
      <c r="Z285" s="19">
        <v>3000</v>
      </c>
      <c r="AA285" s="24"/>
      <c r="AB285" s="7" t="s">
        <v>45</v>
      </c>
      <c r="AC285" s="7" t="s">
        <v>45</v>
      </c>
      <c r="AD285" s="7" t="s">
        <v>45</v>
      </c>
      <c r="AE285" s="7" t="s">
        <v>45</v>
      </c>
      <c r="AF285" s="7" t="s">
        <v>45</v>
      </c>
      <c r="AG285" s="7" t="s">
        <v>45</v>
      </c>
      <c r="AH285" s="6"/>
      <c r="AI285" s="7" t="s">
        <v>47</v>
      </c>
      <c r="AJ285" s="8"/>
      <c r="AK285" s="235">
        <f t="shared" si="19"/>
        <v>1000</v>
      </c>
      <c r="AL285" s="235">
        <f t="shared" si="19"/>
        <v>0</v>
      </c>
      <c r="AM285" s="235">
        <f t="shared" si="20"/>
        <v>1000</v>
      </c>
    </row>
    <row r="286" spans="1:39" ht="18.600000000000001" customHeight="1" thickBot="1" x14ac:dyDescent="0.3">
      <c r="A286" s="16" t="s">
        <v>892</v>
      </c>
      <c r="B286" s="11" t="s">
        <v>893</v>
      </c>
      <c r="C286" s="222" t="s">
        <v>888</v>
      </c>
      <c r="D286" s="11" t="s">
        <v>894</v>
      </c>
      <c r="E286" s="7" t="s">
        <v>57</v>
      </c>
      <c r="F286" s="7" t="s">
        <v>43</v>
      </c>
      <c r="G286" s="7" t="s">
        <v>51</v>
      </c>
      <c r="H286" s="7" t="s">
        <v>352</v>
      </c>
      <c r="I286" s="7" t="s">
        <v>352</v>
      </c>
      <c r="J286" s="7" t="s">
        <v>352</v>
      </c>
      <c r="K286" s="13" t="s">
        <v>802</v>
      </c>
      <c r="L286" s="7" t="s">
        <v>890</v>
      </c>
      <c r="M286" s="13" t="s">
        <v>802</v>
      </c>
      <c r="N286" s="7" t="s">
        <v>352</v>
      </c>
      <c r="O286" s="7" t="s">
        <v>806</v>
      </c>
      <c r="P286" s="7" t="s">
        <v>352</v>
      </c>
      <c r="Q286" s="13" t="s">
        <v>891</v>
      </c>
      <c r="R286" s="7" t="s">
        <v>352</v>
      </c>
      <c r="S286" s="13" t="s">
        <v>881</v>
      </c>
      <c r="T286" s="13" t="s">
        <v>881</v>
      </c>
      <c r="U286" s="7" t="s">
        <v>46</v>
      </c>
      <c r="V286" s="210">
        <f t="shared" si="18"/>
        <v>1000</v>
      </c>
      <c r="W286" s="19">
        <v>1000</v>
      </c>
      <c r="X286" s="24"/>
      <c r="Y286" s="19">
        <v>1000</v>
      </c>
      <c r="Z286" s="19">
        <v>1000</v>
      </c>
      <c r="AA286" s="24"/>
      <c r="AB286" s="7" t="s">
        <v>45</v>
      </c>
      <c r="AC286" s="7" t="s">
        <v>45</v>
      </c>
      <c r="AD286" s="7" t="s">
        <v>45</v>
      </c>
      <c r="AE286" s="7" t="s">
        <v>45</v>
      </c>
      <c r="AF286" s="7" t="s">
        <v>45</v>
      </c>
      <c r="AG286" s="7" t="s">
        <v>45</v>
      </c>
      <c r="AH286" s="6"/>
      <c r="AI286" s="7" t="s">
        <v>47</v>
      </c>
      <c r="AJ286" s="8"/>
      <c r="AK286" s="235">
        <f t="shared" si="19"/>
        <v>0</v>
      </c>
      <c r="AL286" s="235">
        <f t="shared" si="19"/>
        <v>0</v>
      </c>
      <c r="AM286" s="235">
        <f t="shared" si="20"/>
        <v>0</v>
      </c>
    </row>
    <row r="287" spans="1:39" ht="18.600000000000001" customHeight="1" thickBot="1" x14ac:dyDescent="0.3">
      <c r="A287" s="16" t="s">
        <v>895</v>
      </c>
      <c r="B287" s="11" t="s">
        <v>634</v>
      </c>
      <c r="C287" s="222" t="s">
        <v>874</v>
      </c>
      <c r="D287" s="11" t="s">
        <v>896</v>
      </c>
      <c r="E287" s="7" t="s">
        <v>57</v>
      </c>
      <c r="F287" s="7" t="s">
        <v>43</v>
      </c>
      <c r="G287" s="7" t="s">
        <v>51</v>
      </c>
      <c r="H287" s="7" t="s">
        <v>352</v>
      </c>
      <c r="I287" s="7" t="s">
        <v>352</v>
      </c>
      <c r="J287" s="7" t="s">
        <v>352</v>
      </c>
      <c r="K287" s="13" t="s">
        <v>806</v>
      </c>
      <c r="L287" s="13" t="s">
        <v>806</v>
      </c>
      <c r="M287" s="13" t="s">
        <v>806</v>
      </c>
      <c r="N287" s="7" t="s">
        <v>352</v>
      </c>
      <c r="O287" s="7" t="s">
        <v>806</v>
      </c>
      <c r="P287" s="7" t="s">
        <v>352</v>
      </c>
      <c r="Q287" s="13" t="s">
        <v>863</v>
      </c>
      <c r="R287" s="7" t="s">
        <v>352</v>
      </c>
      <c r="S287" s="13" t="s">
        <v>863</v>
      </c>
      <c r="T287" s="13" t="s">
        <v>863</v>
      </c>
      <c r="U287" s="7" t="s">
        <v>46</v>
      </c>
      <c r="V287" s="210">
        <f t="shared" si="18"/>
        <v>3600</v>
      </c>
      <c r="W287" s="19">
        <v>3600</v>
      </c>
      <c r="X287" s="24"/>
      <c r="Y287" s="19">
        <v>3570</v>
      </c>
      <c r="Z287" s="19">
        <v>3570</v>
      </c>
      <c r="AA287" s="24"/>
      <c r="AB287" s="7" t="s">
        <v>45</v>
      </c>
      <c r="AC287" s="7" t="s">
        <v>45</v>
      </c>
      <c r="AD287" s="7" t="s">
        <v>45</v>
      </c>
      <c r="AE287" s="7" t="s">
        <v>45</v>
      </c>
      <c r="AF287" s="7" t="s">
        <v>45</v>
      </c>
      <c r="AG287" s="7" t="s">
        <v>45</v>
      </c>
      <c r="AH287" s="6"/>
      <c r="AI287" s="7" t="s">
        <v>47</v>
      </c>
      <c r="AJ287" s="8"/>
      <c r="AK287" s="235">
        <f t="shared" si="19"/>
        <v>30</v>
      </c>
      <c r="AL287" s="235">
        <f t="shared" si="19"/>
        <v>0</v>
      </c>
      <c r="AM287" s="235">
        <f t="shared" si="20"/>
        <v>30</v>
      </c>
    </row>
    <row r="288" spans="1:39" ht="18.600000000000001" customHeight="1" thickBot="1" x14ac:dyDescent="0.3">
      <c r="A288" s="16" t="s">
        <v>897</v>
      </c>
      <c r="B288" s="11" t="s">
        <v>131</v>
      </c>
      <c r="C288" s="222" t="s">
        <v>158</v>
      </c>
      <c r="D288" s="11" t="s">
        <v>898</v>
      </c>
      <c r="E288" s="7" t="s">
        <v>57</v>
      </c>
      <c r="F288" s="7" t="s">
        <v>43</v>
      </c>
      <c r="G288" s="7" t="s">
        <v>51</v>
      </c>
      <c r="H288" s="7" t="s">
        <v>352</v>
      </c>
      <c r="I288" s="7" t="s">
        <v>352</v>
      </c>
      <c r="J288" s="7" t="s">
        <v>352</v>
      </c>
      <c r="K288" s="13" t="s">
        <v>806</v>
      </c>
      <c r="L288" s="13" t="s">
        <v>806</v>
      </c>
      <c r="M288" s="13" t="s">
        <v>806</v>
      </c>
      <c r="N288" s="7" t="s">
        <v>352</v>
      </c>
      <c r="O288" s="7" t="s">
        <v>806</v>
      </c>
      <c r="P288" s="7" t="s">
        <v>352</v>
      </c>
      <c r="Q288" s="13" t="s">
        <v>863</v>
      </c>
      <c r="R288" s="7" t="s">
        <v>352</v>
      </c>
      <c r="S288" s="11"/>
      <c r="T288" s="11"/>
      <c r="U288" s="7" t="s">
        <v>46</v>
      </c>
      <c r="V288" s="210">
        <f t="shared" si="18"/>
        <v>17500</v>
      </c>
      <c r="W288" s="19">
        <v>17500</v>
      </c>
      <c r="X288" s="24"/>
      <c r="Y288" s="19">
        <v>17450</v>
      </c>
      <c r="Z288" s="19">
        <v>17450</v>
      </c>
      <c r="AA288" s="24"/>
      <c r="AB288" s="7" t="s">
        <v>45</v>
      </c>
      <c r="AC288" s="7" t="s">
        <v>45</v>
      </c>
      <c r="AD288" s="7" t="s">
        <v>45</v>
      </c>
      <c r="AE288" s="7" t="s">
        <v>45</v>
      </c>
      <c r="AF288" s="7" t="s">
        <v>45</v>
      </c>
      <c r="AG288" s="7" t="s">
        <v>45</v>
      </c>
      <c r="AH288" s="6"/>
      <c r="AI288" s="7" t="s">
        <v>47</v>
      </c>
      <c r="AJ288" s="8"/>
      <c r="AK288" s="235">
        <f t="shared" si="19"/>
        <v>50</v>
      </c>
      <c r="AL288" s="235">
        <f t="shared" si="19"/>
        <v>0</v>
      </c>
      <c r="AM288" s="235">
        <f t="shared" si="20"/>
        <v>50</v>
      </c>
    </row>
    <row r="289" spans="1:39" ht="18.600000000000001" customHeight="1" thickBot="1" x14ac:dyDescent="0.3">
      <c r="A289" s="16" t="s">
        <v>899</v>
      </c>
      <c r="B289" s="11" t="s">
        <v>94</v>
      </c>
      <c r="C289" s="222" t="s">
        <v>888</v>
      </c>
      <c r="D289" s="11" t="s">
        <v>900</v>
      </c>
      <c r="E289" s="7" t="s">
        <v>57</v>
      </c>
      <c r="F289" s="7" t="s">
        <v>43</v>
      </c>
      <c r="G289" s="7" t="s">
        <v>51</v>
      </c>
      <c r="H289" s="7" t="s">
        <v>352</v>
      </c>
      <c r="I289" s="7" t="s">
        <v>844</v>
      </c>
      <c r="J289" s="7" t="s">
        <v>352</v>
      </c>
      <c r="K289" s="13" t="s">
        <v>863</v>
      </c>
      <c r="L289" s="13" t="s">
        <v>863</v>
      </c>
      <c r="M289" s="13" t="s">
        <v>863</v>
      </c>
      <c r="N289" s="7" t="s">
        <v>352</v>
      </c>
      <c r="O289" s="7" t="s">
        <v>863</v>
      </c>
      <c r="P289" s="7" t="s">
        <v>352</v>
      </c>
      <c r="Q289" s="13" t="s">
        <v>891</v>
      </c>
      <c r="R289" s="7" t="s">
        <v>352</v>
      </c>
      <c r="S289" s="13" t="s">
        <v>901</v>
      </c>
      <c r="T289" s="13" t="s">
        <v>901</v>
      </c>
      <c r="U289" s="7" t="s">
        <v>46</v>
      </c>
      <c r="V289" s="210">
        <f t="shared" si="18"/>
        <v>59997.97</v>
      </c>
      <c r="W289" s="19">
        <v>59997.97</v>
      </c>
      <c r="X289" s="24"/>
      <c r="Y289" s="19">
        <v>59950</v>
      </c>
      <c r="Z289" s="19">
        <v>59950</v>
      </c>
      <c r="AA289" s="24"/>
      <c r="AB289" s="7" t="s">
        <v>45</v>
      </c>
      <c r="AC289" s="7" t="s">
        <v>45</v>
      </c>
      <c r="AD289" s="7" t="s">
        <v>45</v>
      </c>
      <c r="AE289" s="7" t="s">
        <v>45</v>
      </c>
      <c r="AF289" s="7" t="s">
        <v>45</v>
      </c>
      <c r="AG289" s="7" t="s">
        <v>45</v>
      </c>
      <c r="AH289" s="6"/>
      <c r="AI289" s="7" t="s">
        <v>47</v>
      </c>
      <c r="AJ289" s="8"/>
      <c r="AK289" s="235">
        <f t="shared" si="19"/>
        <v>47.970000000001164</v>
      </c>
      <c r="AL289" s="235">
        <f t="shared" si="19"/>
        <v>0</v>
      </c>
      <c r="AM289" s="235">
        <f t="shared" si="20"/>
        <v>47.970000000001164</v>
      </c>
    </row>
    <row r="290" spans="1:39" ht="18.600000000000001" customHeight="1" thickBot="1" x14ac:dyDescent="0.3">
      <c r="A290" s="16" t="s">
        <v>902</v>
      </c>
      <c r="B290" s="11" t="s">
        <v>903</v>
      </c>
      <c r="C290" s="222" t="s">
        <v>904</v>
      </c>
      <c r="D290" s="11" t="s">
        <v>905</v>
      </c>
      <c r="E290" s="7" t="s">
        <v>57</v>
      </c>
      <c r="F290" s="7" t="s">
        <v>43</v>
      </c>
      <c r="G290" s="7" t="s">
        <v>51</v>
      </c>
      <c r="H290" s="7" t="s">
        <v>352</v>
      </c>
      <c r="I290" s="7" t="s">
        <v>352</v>
      </c>
      <c r="J290" s="7" t="s">
        <v>352</v>
      </c>
      <c r="K290" s="13" t="s">
        <v>891</v>
      </c>
      <c r="L290" s="7" t="s">
        <v>891</v>
      </c>
      <c r="M290" s="7" t="s">
        <v>891</v>
      </c>
      <c r="N290" s="7" t="s">
        <v>352</v>
      </c>
      <c r="O290" s="7" t="s">
        <v>891</v>
      </c>
      <c r="P290" s="7" t="s">
        <v>352</v>
      </c>
      <c r="Q290" s="17">
        <v>45028</v>
      </c>
      <c r="R290" s="7" t="s">
        <v>352</v>
      </c>
      <c r="S290" s="17">
        <v>45028</v>
      </c>
      <c r="T290" s="17">
        <v>45028</v>
      </c>
      <c r="U290" s="7" t="s">
        <v>46</v>
      </c>
      <c r="V290" s="210">
        <f t="shared" si="18"/>
        <v>5000</v>
      </c>
      <c r="W290" s="19">
        <v>5000</v>
      </c>
      <c r="X290" s="24"/>
      <c r="Y290" s="19">
        <v>5000</v>
      </c>
      <c r="Z290" s="19">
        <v>5000</v>
      </c>
      <c r="AA290" s="24"/>
      <c r="AB290" s="7" t="s">
        <v>45</v>
      </c>
      <c r="AC290" s="7" t="s">
        <v>45</v>
      </c>
      <c r="AD290" s="7" t="s">
        <v>45</v>
      </c>
      <c r="AE290" s="7" t="s">
        <v>45</v>
      </c>
      <c r="AF290" s="7" t="s">
        <v>45</v>
      </c>
      <c r="AG290" s="7" t="s">
        <v>45</v>
      </c>
      <c r="AH290" s="6"/>
      <c r="AI290" s="7" t="s">
        <v>47</v>
      </c>
      <c r="AJ290" s="8"/>
      <c r="AK290" s="235">
        <f t="shared" si="19"/>
        <v>0</v>
      </c>
      <c r="AL290" s="235">
        <f t="shared" si="19"/>
        <v>0</v>
      </c>
      <c r="AM290" s="235">
        <f t="shared" si="20"/>
        <v>0</v>
      </c>
    </row>
    <row r="291" spans="1:39" ht="18.600000000000001" customHeight="1" thickBot="1" x14ac:dyDescent="0.3">
      <c r="A291" s="16" t="s">
        <v>906</v>
      </c>
      <c r="B291" s="6" t="s">
        <v>907</v>
      </c>
      <c r="C291" s="222" t="s">
        <v>904</v>
      </c>
      <c r="D291" s="6" t="s">
        <v>908</v>
      </c>
      <c r="E291" s="7" t="s">
        <v>80</v>
      </c>
      <c r="F291" s="7" t="s">
        <v>43</v>
      </c>
      <c r="G291" s="7" t="s">
        <v>51</v>
      </c>
      <c r="H291" s="7" t="s">
        <v>352</v>
      </c>
      <c r="I291" s="7" t="s">
        <v>352</v>
      </c>
      <c r="J291" s="7" t="s">
        <v>352</v>
      </c>
      <c r="K291" s="7" t="s">
        <v>863</v>
      </c>
      <c r="L291" s="7" t="s">
        <v>863</v>
      </c>
      <c r="M291" s="7" t="s">
        <v>863</v>
      </c>
      <c r="N291" s="7" t="s">
        <v>352</v>
      </c>
      <c r="O291" s="7" t="s">
        <v>891</v>
      </c>
      <c r="P291" s="7" t="s">
        <v>352</v>
      </c>
      <c r="Q291" s="18">
        <v>44938</v>
      </c>
      <c r="R291" s="7" t="s">
        <v>352</v>
      </c>
      <c r="S291" s="18">
        <v>44938</v>
      </c>
      <c r="T291" s="18">
        <v>44938</v>
      </c>
      <c r="U291" s="7" t="s">
        <v>46</v>
      </c>
      <c r="V291" s="210">
        <f t="shared" si="18"/>
        <v>4000</v>
      </c>
      <c r="W291" s="19">
        <v>4000</v>
      </c>
      <c r="X291" s="24"/>
      <c r="Y291" s="19">
        <v>2400</v>
      </c>
      <c r="Z291" s="19">
        <v>2400</v>
      </c>
      <c r="AA291" s="24"/>
      <c r="AB291" s="7" t="s">
        <v>45</v>
      </c>
      <c r="AC291" s="7" t="s">
        <v>45</v>
      </c>
      <c r="AD291" s="7" t="s">
        <v>45</v>
      </c>
      <c r="AE291" s="7" t="s">
        <v>45</v>
      </c>
      <c r="AF291" s="7" t="s">
        <v>45</v>
      </c>
      <c r="AG291" s="7" t="s">
        <v>45</v>
      </c>
      <c r="AH291" s="6"/>
      <c r="AI291" s="7" t="s">
        <v>47</v>
      </c>
      <c r="AJ291" s="8"/>
      <c r="AK291" s="235">
        <f t="shared" si="19"/>
        <v>1600</v>
      </c>
      <c r="AL291" s="235">
        <f t="shared" si="19"/>
        <v>0</v>
      </c>
      <c r="AM291" s="235">
        <f t="shared" si="20"/>
        <v>1600</v>
      </c>
    </row>
    <row r="292" spans="1:39" ht="18.600000000000001" customHeight="1" thickBot="1" x14ac:dyDescent="0.3">
      <c r="A292" s="16" t="s">
        <v>909</v>
      </c>
      <c r="B292" s="6" t="s">
        <v>416</v>
      </c>
      <c r="C292" s="222" t="s">
        <v>698</v>
      </c>
      <c r="D292" s="6" t="s">
        <v>910</v>
      </c>
      <c r="E292" s="7" t="s">
        <v>179</v>
      </c>
      <c r="F292" s="7" t="s">
        <v>43</v>
      </c>
      <c r="G292" s="7" t="s">
        <v>51</v>
      </c>
      <c r="H292" s="7" t="s">
        <v>352</v>
      </c>
      <c r="I292" s="7" t="s">
        <v>352</v>
      </c>
      <c r="J292" s="7" t="s">
        <v>352</v>
      </c>
      <c r="K292" s="7" t="s">
        <v>891</v>
      </c>
      <c r="L292" s="7" t="s">
        <v>911</v>
      </c>
      <c r="M292" s="7" t="s">
        <v>891</v>
      </c>
      <c r="N292" s="7" t="s">
        <v>352</v>
      </c>
      <c r="O292" s="7" t="s">
        <v>891</v>
      </c>
      <c r="P292" s="7" t="s">
        <v>352</v>
      </c>
      <c r="Q292" s="18">
        <v>44938</v>
      </c>
      <c r="R292" s="7" t="s">
        <v>352</v>
      </c>
      <c r="S292" s="18">
        <v>45028</v>
      </c>
      <c r="T292" s="18">
        <v>45028</v>
      </c>
      <c r="U292" s="7" t="s">
        <v>46</v>
      </c>
      <c r="V292" s="210">
        <f t="shared" si="18"/>
        <v>11759</v>
      </c>
      <c r="W292" s="19">
        <v>11759</v>
      </c>
      <c r="X292" s="24"/>
      <c r="Y292" s="19">
        <v>11759</v>
      </c>
      <c r="Z292" s="19">
        <v>11759</v>
      </c>
      <c r="AA292" s="24"/>
      <c r="AB292" s="7" t="s">
        <v>45</v>
      </c>
      <c r="AC292" s="7" t="s">
        <v>45</v>
      </c>
      <c r="AD292" s="7" t="s">
        <v>45</v>
      </c>
      <c r="AE292" s="7" t="s">
        <v>45</v>
      </c>
      <c r="AF292" s="7" t="s">
        <v>45</v>
      </c>
      <c r="AG292" s="7" t="s">
        <v>45</v>
      </c>
      <c r="AH292" s="6"/>
      <c r="AI292" s="7" t="s">
        <v>47</v>
      </c>
      <c r="AJ292" s="8"/>
      <c r="AK292" s="235">
        <f t="shared" si="19"/>
        <v>0</v>
      </c>
      <c r="AL292" s="235">
        <f t="shared" si="19"/>
        <v>0</v>
      </c>
      <c r="AM292" s="235">
        <f t="shared" si="20"/>
        <v>0</v>
      </c>
    </row>
    <row r="293" spans="1:39" ht="18.600000000000001" customHeight="1" thickBot="1" x14ac:dyDescent="0.3">
      <c r="A293" s="16" t="s">
        <v>912</v>
      </c>
      <c r="B293" s="6" t="s">
        <v>913</v>
      </c>
      <c r="C293" s="222" t="s">
        <v>888</v>
      </c>
      <c r="D293" s="6" t="s">
        <v>914</v>
      </c>
      <c r="E293" s="7" t="s">
        <v>57</v>
      </c>
      <c r="F293" s="7" t="s">
        <v>43</v>
      </c>
      <c r="G293" s="7" t="s">
        <v>51</v>
      </c>
      <c r="H293" s="7" t="s">
        <v>352</v>
      </c>
      <c r="I293" s="7" t="s">
        <v>802</v>
      </c>
      <c r="J293" s="7" t="s">
        <v>352</v>
      </c>
      <c r="K293" s="7" t="s">
        <v>891</v>
      </c>
      <c r="L293" s="7" t="s">
        <v>915</v>
      </c>
      <c r="M293" s="7" t="s">
        <v>891</v>
      </c>
      <c r="N293" s="7" t="s">
        <v>352</v>
      </c>
      <c r="O293" s="7" t="s">
        <v>891</v>
      </c>
      <c r="P293" s="7" t="s">
        <v>352</v>
      </c>
      <c r="Q293" s="18">
        <v>44938</v>
      </c>
      <c r="R293" s="7" t="s">
        <v>352</v>
      </c>
      <c r="S293" s="7" t="s">
        <v>771</v>
      </c>
      <c r="T293" s="7" t="s">
        <v>771</v>
      </c>
      <c r="U293" s="7" t="s">
        <v>46</v>
      </c>
      <c r="V293" s="210">
        <f t="shared" si="18"/>
        <v>139705</v>
      </c>
      <c r="W293" s="19">
        <v>139705</v>
      </c>
      <c r="X293" s="24"/>
      <c r="Y293" s="19">
        <v>113380</v>
      </c>
      <c r="Z293" s="19">
        <v>113380</v>
      </c>
      <c r="AA293" s="24"/>
      <c r="AB293" s="7" t="s">
        <v>45</v>
      </c>
      <c r="AC293" s="7" t="s">
        <v>45</v>
      </c>
      <c r="AD293" s="7" t="s">
        <v>45</v>
      </c>
      <c r="AE293" s="7" t="s">
        <v>45</v>
      </c>
      <c r="AF293" s="7" t="s">
        <v>45</v>
      </c>
      <c r="AG293" s="7" t="s">
        <v>45</v>
      </c>
      <c r="AH293" s="6"/>
      <c r="AI293" s="7" t="s">
        <v>47</v>
      </c>
      <c r="AJ293" s="8"/>
      <c r="AK293" s="235">
        <f t="shared" si="19"/>
        <v>26325</v>
      </c>
      <c r="AL293" s="235">
        <f t="shared" si="19"/>
        <v>0</v>
      </c>
      <c r="AM293" s="235">
        <f t="shared" si="20"/>
        <v>26325</v>
      </c>
    </row>
    <row r="294" spans="1:39" ht="18.600000000000001" customHeight="1" thickBot="1" x14ac:dyDescent="0.3">
      <c r="A294" s="16" t="s">
        <v>916</v>
      </c>
      <c r="B294" s="6" t="s">
        <v>917</v>
      </c>
      <c r="C294" s="222" t="s">
        <v>918</v>
      </c>
      <c r="D294" s="6" t="s">
        <v>919</v>
      </c>
      <c r="E294" s="7" t="s">
        <v>57</v>
      </c>
      <c r="F294" s="7" t="s">
        <v>43</v>
      </c>
      <c r="G294" s="7" t="s">
        <v>51</v>
      </c>
      <c r="H294" s="7" t="s">
        <v>352</v>
      </c>
      <c r="I294" s="7" t="s">
        <v>352</v>
      </c>
      <c r="J294" s="7" t="s">
        <v>352</v>
      </c>
      <c r="K294" s="7" t="s">
        <v>891</v>
      </c>
      <c r="L294" s="7" t="s">
        <v>920</v>
      </c>
      <c r="M294" s="7" t="s">
        <v>891</v>
      </c>
      <c r="N294" s="7" t="s">
        <v>352</v>
      </c>
      <c r="O294" s="7" t="s">
        <v>891</v>
      </c>
      <c r="P294" s="7" t="s">
        <v>352</v>
      </c>
      <c r="Q294" s="18">
        <v>45058</v>
      </c>
      <c r="R294" s="7" t="s">
        <v>352</v>
      </c>
      <c r="S294" s="18">
        <v>45150</v>
      </c>
      <c r="T294" s="18">
        <v>45150</v>
      </c>
      <c r="U294" s="7" t="s">
        <v>46</v>
      </c>
      <c r="V294" s="210">
        <f t="shared" si="18"/>
        <v>7000</v>
      </c>
      <c r="W294" s="19">
        <v>7000</v>
      </c>
      <c r="X294" s="24"/>
      <c r="Y294" s="19">
        <v>4840</v>
      </c>
      <c r="Z294" s="19">
        <v>4840</v>
      </c>
      <c r="AA294" s="24"/>
      <c r="AB294" s="7" t="s">
        <v>45</v>
      </c>
      <c r="AC294" s="7" t="s">
        <v>45</v>
      </c>
      <c r="AD294" s="7" t="s">
        <v>45</v>
      </c>
      <c r="AE294" s="7" t="s">
        <v>45</v>
      </c>
      <c r="AF294" s="7" t="s">
        <v>45</v>
      </c>
      <c r="AG294" s="7" t="s">
        <v>45</v>
      </c>
      <c r="AH294" s="6"/>
      <c r="AI294" s="7" t="s">
        <v>47</v>
      </c>
      <c r="AJ294" s="8"/>
      <c r="AK294" s="235">
        <f t="shared" si="19"/>
        <v>2160</v>
      </c>
      <c r="AL294" s="235">
        <f t="shared" si="19"/>
        <v>0</v>
      </c>
      <c r="AM294" s="235">
        <f t="shared" si="20"/>
        <v>2160</v>
      </c>
    </row>
    <row r="295" spans="1:39" ht="18.600000000000001" customHeight="1" thickBot="1" x14ac:dyDescent="0.3">
      <c r="A295" s="196"/>
      <c r="B295" s="197"/>
      <c r="C295" s="294" t="s">
        <v>921</v>
      </c>
      <c r="D295" s="295"/>
      <c r="E295" s="197"/>
      <c r="F295" s="197"/>
      <c r="G295" s="197"/>
      <c r="H295" s="197"/>
      <c r="I295" s="197"/>
      <c r="J295" s="197"/>
      <c r="K295" s="197"/>
      <c r="L295" s="197"/>
      <c r="M295" s="197"/>
      <c r="N295" s="197"/>
      <c r="O295" s="197"/>
      <c r="P295" s="197"/>
      <c r="Q295" s="197"/>
      <c r="R295" s="197"/>
      <c r="S295" s="197"/>
      <c r="T295" s="197"/>
      <c r="U295" s="197"/>
      <c r="V295" s="12">
        <v>0</v>
      </c>
      <c r="W295" s="198"/>
      <c r="X295" s="198"/>
      <c r="Y295" s="198"/>
      <c r="Z295" s="198"/>
      <c r="AA295" s="198"/>
      <c r="AB295" s="197"/>
      <c r="AC295" s="197"/>
      <c r="AD295" s="197"/>
      <c r="AE295" s="197"/>
      <c r="AF295" s="197"/>
      <c r="AG295" s="197"/>
      <c r="AH295" s="197"/>
      <c r="AI295" s="197"/>
      <c r="AJ295" s="199"/>
      <c r="AK295" s="235">
        <f t="shared" si="19"/>
        <v>0</v>
      </c>
      <c r="AL295" s="235">
        <f t="shared" si="19"/>
        <v>0</v>
      </c>
      <c r="AM295" s="235">
        <f t="shared" si="20"/>
        <v>0</v>
      </c>
    </row>
    <row r="296" spans="1:39" ht="18.600000000000001" customHeight="1" thickBot="1" x14ac:dyDescent="0.3">
      <c r="A296" s="16" t="s">
        <v>922</v>
      </c>
      <c r="B296" s="6" t="s">
        <v>923</v>
      </c>
      <c r="C296" s="222" t="s">
        <v>264</v>
      </c>
      <c r="D296" s="6" t="s">
        <v>924</v>
      </c>
      <c r="E296" s="7" t="s">
        <v>57</v>
      </c>
      <c r="F296" s="7" t="s">
        <v>43</v>
      </c>
      <c r="G296" s="7" t="s">
        <v>51</v>
      </c>
      <c r="H296" s="7" t="s">
        <v>352</v>
      </c>
      <c r="I296" s="7" t="s">
        <v>352</v>
      </c>
      <c r="J296" s="7" t="s">
        <v>352</v>
      </c>
      <c r="K296" s="18">
        <v>44938</v>
      </c>
      <c r="L296" s="7" t="s">
        <v>925</v>
      </c>
      <c r="M296" s="18">
        <v>44938</v>
      </c>
      <c r="N296" s="7" t="s">
        <v>352</v>
      </c>
      <c r="O296" s="18">
        <v>45028</v>
      </c>
      <c r="P296" s="7" t="s">
        <v>352</v>
      </c>
      <c r="Q296" s="18">
        <v>45089</v>
      </c>
      <c r="R296" s="7" t="s">
        <v>352</v>
      </c>
      <c r="S296" s="7" t="s">
        <v>926</v>
      </c>
      <c r="T296" s="7" t="s">
        <v>926</v>
      </c>
      <c r="U296" s="7" t="s">
        <v>46</v>
      </c>
      <c r="V296" s="210">
        <f t="shared" ref="V296:V347" si="21">SUM(W296+X296)</f>
        <v>74910</v>
      </c>
      <c r="W296" s="19">
        <v>74910</v>
      </c>
      <c r="X296" s="24"/>
      <c r="Y296" s="19">
        <v>74910</v>
      </c>
      <c r="Z296" s="19">
        <v>74910</v>
      </c>
      <c r="AA296" s="24"/>
      <c r="AB296" s="7" t="s">
        <v>45</v>
      </c>
      <c r="AC296" s="7" t="s">
        <v>45</v>
      </c>
      <c r="AD296" s="7" t="s">
        <v>45</v>
      </c>
      <c r="AE296" s="7" t="s">
        <v>45</v>
      </c>
      <c r="AF296" s="7" t="s">
        <v>45</v>
      </c>
      <c r="AG296" s="7" t="s">
        <v>45</v>
      </c>
      <c r="AH296" s="6"/>
      <c r="AI296" s="7" t="s">
        <v>47</v>
      </c>
      <c r="AJ296" s="8"/>
      <c r="AK296" s="235">
        <f t="shared" si="19"/>
        <v>0</v>
      </c>
      <c r="AL296" s="235">
        <f t="shared" si="19"/>
        <v>0</v>
      </c>
      <c r="AM296" s="235">
        <f t="shared" si="20"/>
        <v>0</v>
      </c>
    </row>
    <row r="297" spans="1:39" ht="18.600000000000001" customHeight="1" thickBot="1" x14ac:dyDescent="0.3">
      <c r="A297" s="16" t="s">
        <v>927</v>
      </c>
      <c r="B297" s="6" t="s">
        <v>928</v>
      </c>
      <c r="C297" s="222" t="s">
        <v>228</v>
      </c>
      <c r="D297" s="6" t="s">
        <v>929</v>
      </c>
      <c r="E297" s="7" t="s">
        <v>146</v>
      </c>
      <c r="F297" s="7" t="s">
        <v>43</v>
      </c>
      <c r="G297" s="7" t="s">
        <v>51</v>
      </c>
      <c r="H297" s="7" t="s">
        <v>352</v>
      </c>
      <c r="I297" s="7" t="s">
        <v>930</v>
      </c>
      <c r="J297" s="7" t="s">
        <v>352</v>
      </c>
      <c r="K297" s="18">
        <v>44938</v>
      </c>
      <c r="L297" s="7" t="s">
        <v>925</v>
      </c>
      <c r="M297" s="18">
        <v>44938</v>
      </c>
      <c r="N297" s="7" t="s">
        <v>352</v>
      </c>
      <c r="O297" s="18">
        <v>45028</v>
      </c>
      <c r="P297" s="7" t="s">
        <v>352</v>
      </c>
      <c r="Q297" s="7" t="s">
        <v>847</v>
      </c>
      <c r="R297" s="7" t="s">
        <v>352</v>
      </c>
      <c r="S297" s="18">
        <v>45352</v>
      </c>
      <c r="T297" s="18">
        <v>45352</v>
      </c>
      <c r="U297" s="7" t="s">
        <v>46</v>
      </c>
      <c r="V297" s="210">
        <f t="shared" si="21"/>
        <v>23970</v>
      </c>
      <c r="W297" s="19">
        <v>23970</v>
      </c>
      <c r="X297" s="24"/>
      <c r="Y297" s="19">
        <v>23970</v>
      </c>
      <c r="Z297" s="19">
        <v>23970</v>
      </c>
      <c r="AA297" s="24"/>
      <c r="AB297" s="7" t="s">
        <v>45</v>
      </c>
      <c r="AC297" s="7" t="s">
        <v>45</v>
      </c>
      <c r="AD297" s="7" t="s">
        <v>45</v>
      </c>
      <c r="AE297" s="7" t="s">
        <v>45</v>
      </c>
      <c r="AF297" s="7" t="s">
        <v>45</v>
      </c>
      <c r="AG297" s="7" t="s">
        <v>45</v>
      </c>
      <c r="AH297" s="6"/>
      <c r="AI297" s="7" t="s">
        <v>47</v>
      </c>
      <c r="AJ297" s="8"/>
      <c r="AK297" s="235">
        <f t="shared" si="19"/>
        <v>0</v>
      </c>
      <c r="AL297" s="235">
        <f t="shared" si="19"/>
        <v>0</v>
      </c>
      <c r="AM297" s="235">
        <f t="shared" si="20"/>
        <v>0</v>
      </c>
    </row>
    <row r="298" spans="1:39" ht="18.600000000000001" customHeight="1" thickBot="1" x14ac:dyDescent="0.3">
      <c r="A298" s="16" t="s">
        <v>931</v>
      </c>
      <c r="B298" s="6" t="s">
        <v>94</v>
      </c>
      <c r="C298" s="222" t="s">
        <v>228</v>
      </c>
      <c r="D298" s="6" t="s">
        <v>932</v>
      </c>
      <c r="E298" s="7" t="s">
        <v>146</v>
      </c>
      <c r="F298" s="7" t="s">
        <v>43</v>
      </c>
      <c r="G298" s="7" t="s">
        <v>51</v>
      </c>
      <c r="H298" s="7" t="s">
        <v>352</v>
      </c>
      <c r="I298" s="7" t="s">
        <v>930</v>
      </c>
      <c r="J298" s="7" t="s">
        <v>352</v>
      </c>
      <c r="K298" s="18">
        <v>44938</v>
      </c>
      <c r="L298" s="7" t="s">
        <v>925</v>
      </c>
      <c r="M298" s="18">
        <v>44938</v>
      </c>
      <c r="N298" s="7" t="s">
        <v>352</v>
      </c>
      <c r="O298" s="18">
        <v>45028</v>
      </c>
      <c r="P298" s="7" t="s">
        <v>352</v>
      </c>
      <c r="Q298" s="18">
        <v>45119</v>
      </c>
      <c r="R298" s="7" t="s">
        <v>352</v>
      </c>
      <c r="S298" s="7" t="s">
        <v>860</v>
      </c>
      <c r="T298" s="7" t="s">
        <v>860</v>
      </c>
      <c r="U298" s="7" t="s">
        <v>46</v>
      </c>
      <c r="V298" s="210">
        <f t="shared" si="21"/>
        <v>9879</v>
      </c>
      <c r="W298" s="19">
        <v>9879</v>
      </c>
      <c r="X298" s="24"/>
      <c r="Y298" s="19">
        <v>9879</v>
      </c>
      <c r="Z298" s="19">
        <v>9879</v>
      </c>
      <c r="AA298" s="24"/>
      <c r="AB298" s="7" t="s">
        <v>45</v>
      </c>
      <c r="AC298" s="7" t="s">
        <v>45</v>
      </c>
      <c r="AD298" s="7" t="s">
        <v>45</v>
      </c>
      <c r="AE298" s="7" t="s">
        <v>45</v>
      </c>
      <c r="AF298" s="7" t="s">
        <v>45</v>
      </c>
      <c r="AG298" s="7" t="s">
        <v>45</v>
      </c>
      <c r="AH298" s="6"/>
      <c r="AI298" s="7" t="s">
        <v>47</v>
      </c>
      <c r="AJ298" s="8"/>
      <c r="AK298" s="235">
        <f t="shared" si="19"/>
        <v>0</v>
      </c>
      <c r="AL298" s="235">
        <f t="shared" si="19"/>
        <v>0</v>
      </c>
      <c r="AM298" s="235">
        <f t="shared" si="20"/>
        <v>0</v>
      </c>
    </row>
    <row r="299" spans="1:39" ht="18.600000000000001" customHeight="1" thickBot="1" x14ac:dyDescent="0.3">
      <c r="A299" s="16" t="s">
        <v>933</v>
      </c>
      <c r="B299" s="6" t="s">
        <v>437</v>
      </c>
      <c r="C299" s="222" t="s">
        <v>228</v>
      </c>
      <c r="D299" s="6" t="s">
        <v>934</v>
      </c>
      <c r="E299" s="7" t="s">
        <v>146</v>
      </c>
      <c r="F299" s="7" t="s">
        <v>43</v>
      </c>
      <c r="G299" s="7" t="s">
        <v>51</v>
      </c>
      <c r="H299" s="7" t="s">
        <v>352</v>
      </c>
      <c r="I299" s="7" t="s">
        <v>930</v>
      </c>
      <c r="J299" s="7" t="s">
        <v>352</v>
      </c>
      <c r="K299" s="18">
        <v>44938</v>
      </c>
      <c r="L299" s="7" t="s">
        <v>925</v>
      </c>
      <c r="M299" s="18">
        <v>44938</v>
      </c>
      <c r="N299" s="7" t="s">
        <v>352</v>
      </c>
      <c r="O299" s="18">
        <v>45028</v>
      </c>
      <c r="P299" s="7" t="s">
        <v>352</v>
      </c>
      <c r="Q299" s="7" t="s">
        <v>860</v>
      </c>
      <c r="R299" s="7" t="s">
        <v>352</v>
      </c>
      <c r="S299" s="18">
        <v>45352</v>
      </c>
      <c r="T299" s="7" t="s">
        <v>935</v>
      </c>
      <c r="U299" s="7" t="s">
        <v>46</v>
      </c>
      <c r="V299" s="210">
        <f t="shared" si="21"/>
        <v>26250</v>
      </c>
      <c r="W299" s="19">
        <v>26250</v>
      </c>
      <c r="X299" s="24"/>
      <c r="Y299" s="19">
        <v>23400</v>
      </c>
      <c r="Z299" s="19">
        <v>23400</v>
      </c>
      <c r="AA299" s="24"/>
      <c r="AB299" s="7" t="s">
        <v>45</v>
      </c>
      <c r="AC299" s="7" t="s">
        <v>45</v>
      </c>
      <c r="AD299" s="7" t="s">
        <v>45</v>
      </c>
      <c r="AE299" s="7" t="s">
        <v>45</v>
      </c>
      <c r="AF299" s="7" t="s">
        <v>45</v>
      </c>
      <c r="AG299" s="7" t="s">
        <v>45</v>
      </c>
      <c r="AH299" s="6"/>
      <c r="AI299" s="7" t="s">
        <v>47</v>
      </c>
      <c r="AJ299" s="8"/>
      <c r="AK299" s="235">
        <f t="shared" si="19"/>
        <v>2850</v>
      </c>
      <c r="AL299" s="235">
        <f t="shared" si="19"/>
        <v>0</v>
      </c>
      <c r="AM299" s="235">
        <f t="shared" si="20"/>
        <v>2850</v>
      </c>
    </row>
    <row r="300" spans="1:39" ht="18.600000000000001" customHeight="1" thickBot="1" x14ac:dyDescent="0.3">
      <c r="A300" s="16" t="s">
        <v>936</v>
      </c>
      <c r="B300" s="6" t="s">
        <v>838</v>
      </c>
      <c r="C300" s="222" t="s">
        <v>144</v>
      </c>
      <c r="D300" s="6" t="s">
        <v>937</v>
      </c>
      <c r="E300" s="7" t="s">
        <v>146</v>
      </c>
      <c r="F300" s="7" t="s">
        <v>43</v>
      </c>
      <c r="G300" s="7" t="s">
        <v>51</v>
      </c>
      <c r="H300" s="7" t="s">
        <v>352</v>
      </c>
      <c r="I300" s="7" t="s">
        <v>352</v>
      </c>
      <c r="J300" s="7" t="s">
        <v>352</v>
      </c>
      <c r="K300" s="18">
        <v>45028</v>
      </c>
      <c r="L300" s="18">
        <v>45028</v>
      </c>
      <c r="M300" s="18">
        <v>45028</v>
      </c>
      <c r="N300" s="7" t="s">
        <v>352</v>
      </c>
      <c r="O300" s="18">
        <v>45028</v>
      </c>
      <c r="P300" s="7" t="s">
        <v>352</v>
      </c>
      <c r="Q300" s="18">
        <v>45058</v>
      </c>
      <c r="R300" s="7" t="s">
        <v>352</v>
      </c>
      <c r="S300" s="18">
        <v>45058</v>
      </c>
      <c r="T300" s="18">
        <v>45058</v>
      </c>
      <c r="U300" s="7" t="s">
        <v>46</v>
      </c>
      <c r="V300" s="210">
        <f t="shared" si="21"/>
        <v>10000</v>
      </c>
      <c r="W300" s="19">
        <v>10000</v>
      </c>
      <c r="X300" s="24"/>
      <c r="Y300" s="19">
        <v>10000</v>
      </c>
      <c r="Z300" s="19">
        <v>10000</v>
      </c>
      <c r="AA300" s="24"/>
      <c r="AB300" s="7" t="s">
        <v>45</v>
      </c>
      <c r="AC300" s="7" t="s">
        <v>45</v>
      </c>
      <c r="AD300" s="7" t="s">
        <v>45</v>
      </c>
      <c r="AE300" s="7" t="s">
        <v>45</v>
      </c>
      <c r="AF300" s="7" t="s">
        <v>45</v>
      </c>
      <c r="AG300" s="7" t="s">
        <v>45</v>
      </c>
      <c r="AH300" s="6"/>
      <c r="AI300" s="7" t="s">
        <v>47</v>
      </c>
      <c r="AJ300" s="8"/>
      <c r="AK300" s="235">
        <f t="shared" si="19"/>
        <v>0</v>
      </c>
      <c r="AL300" s="235">
        <f t="shared" si="19"/>
        <v>0</v>
      </c>
      <c r="AM300" s="235">
        <f t="shared" si="20"/>
        <v>0</v>
      </c>
    </row>
    <row r="301" spans="1:39" ht="18.600000000000001" customHeight="1" thickBot="1" x14ac:dyDescent="0.3">
      <c r="A301" s="16" t="s">
        <v>938</v>
      </c>
      <c r="B301" s="6" t="s">
        <v>870</v>
      </c>
      <c r="C301" s="222" t="s">
        <v>61</v>
      </c>
      <c r="D301" s="6" t="s">
        <v>939</v>
      </c>
      <c r="E301" s="7" t="s">
        <v>57</v>
      </c>
      <c r="F301" s="7" t="s">
        <v>43</v>
      </c>
      <c r="G301" s="7" t="s">
        <v>51</v>
      </c>
      <c r="H301" s="7" t="s">
        <v>352</v>
      </c>
      <c r="I301" s="7" t="s">
        <v>352</v>
      </c>
      <c r="J301" s="7" t="s">
        <v>352</v>
      </c>
      <c r="K301" s="18">
        <v>45028</v>
      </c>
      <c r="L301" s="18">
        <v>45028</v>
      </c>
      <c r="M301" s="18">
        <v>45028</v>
      </c>
      <c r="N301" s="7" t="s">
        <v>352</v>
      </c>
      <c r="O301" s="18">
        <v>45028</v>
      </c>
      <c r="P301" s="7" t="s">
        <v>352</v>
      </c>
      <c r="Q301" s="18">
        <v>45242</v>
      </c>
      <c r="R301" s="7" t="s">
        <v>352</v>
      </c>
      <c r="S301" s="7" t="s">
        <v>849</v>
      </c>
      <c r="T301" s="7" t="s">
        <v>849</v>
      </c>
      <c r="U301" s="7" t="s">
        <v>46</v>
      </c>
      <c r="V301" s="210">
        <f t="shared" si="21"/>
        <v>1850</v>
      </c>
      <c r="W301" s="19">
        <v>1850</v>
      </c>
      <c r="X301" s="24"/>
      <c r="Y301" s="19">
        <v>1850</v>
      </c>
      <c r="Z301" s="19">
        <v>1850</v>
      </c>
      <c r="AA301" s="24"/>
      <c r="AB301" s="7" t="s">
        <v>45</v>
      </c>
      <c r="AC301" s="7" t="s">
        <v>45</v>
      </c>
      <c r="AD301" s="7" t="s">
        <v>45</v>
      </c>
      <c r="AE301" s="7" t="s">
        <v>45</v>
      </c>
      <c r="AF301" s="7" t="s">
        <v>45</v>
      </c>
      <c r="AG301" s="7" t="s">
        <v>45</v>
      </c>
      <c r="AH301" s="6"/>
      <c r="AI301" s="7" t="s">
        <v>47</v>
      </c>
      <c r="AJ301" s="8"/>
      <c r="AK301" s="235">
        <f t="shared" si="19"/>
        <v>0</v>
      </c>
      <c r="AL301" s="235">
        <f t="shared" si="19"/>
        <v>0</v>
      </c>
      <c r="AM301" s="235">
        <f t="shared" si="20"/>
        <v>0</v>
      </c>
    </row>
    <row r="302" spans="1:39" ht="18.600000000000001" customHeight="1" thickBot="1" x14ac:dyDescent="0.3">
      <c r="A302" s="16" t="s">
        <v>940</v>
      </c>
      <c r="B302" s="6" t="s">
        <v>49</v>
      </c>
      <c r="C302" s="222" t="s">
        <v>874</v>
      </c>
      <c r="D302" s="6" t="s">
        <v>941</v>
      </c>
      <c r="E302" s="7" t="s">
        <v>57</v>
      </c>
      <c r="F302" s="7" t="s">
        <v>43</v>
      </c>
      <c r="G302" s="7" t="s">
        <v>51</v>
      </c>
      <c r="H302" s="7" t="s">
        <v>352</v>
      </c>
      <c r="I302" s="7" t="s">
        <v>352</v>
      </c>
      <c r="J302" s="7" t="s">
        <v>352</v>
      </c>
      <c r="K302" s="18">
        <v>45089</v>
      </c>
      <c r="L302" s="7" t="s">
        <v>942</v>
      </c>
      <c r="M302" s="18">
        <v>45089</v>
      </c>
      <c r="N302" s="7" t="s">
        <v>352</v>
      </c>
      <c r="O302" s="18">
        <v>45089</v>
      </c>
      <c r="P302" s="7" t="s">
        <v>352</v>
      </c>
      <c r="Q302" s="18">
        <v>45119</v>
      </c>
      <c r="R302" s="7" t="s">
        <v>352</v>
      </c>
      <c r="S302" s="18">
        <v>45119</v>
      </c>
      <c r="T302" s="18">
        <v>45119</v>
      </c>
      <c r="U302" s="7" t="s">
        <v>46</v>
      </c>
      <c r="V302" s="210">
        <f t="shared" si="21"/>
        <v>25650</v>
      </c>
      <c r="W302" s="19">
        <v>25650</v>
      </c>
      <c r="X302" s="24"/>
      <c r="Y302" s="19">
        <v>25080</v>
      </c>
      <c r="Z302" s="19">
        <v>25080</v>
      </c>
      <c r="AA302" s="24"/>
      <c r="AB302" s="7" t="s">
        <v>45</v>
      </c>
      <c r="AC302" s="7" t="s">
        <v>45</v>
      </c>
      <c r="AD302" s="7" t="s">
        <v>45</v>
      </c>
      <c r="AE302" s="7" t="s">
        <v>45</v>
      </c>
      <c r="AF302" s="7" t="s">
        <v>45</v>
      </c>
      <c r="AG302" s="7" t="s">
        <v>45</v>
      </c>
      <c r="AH302" s="6"/>
      <c r="AI302" s="7" t="s">
        <v>47</v>
      </c>
      <c r="AJ302" s="8"/>
      <c r="AK302" s="235">
        <f t="shared" si="19"/>
        <v>570</v>
      </c>
      <c r="AL302" s="235">
        <f t="shared" si="19"/>
        <v>0</v>
      </c>
      <c r="AM302" s="235">
        <f t="shared" si="20"/>
        <v>570</v>
      </c>
    </row>
    <row r="303" spans="1:39" ht="18.600000000000001" customHeight="1" thickBot="1" x14ac:dyDescent="0.3">
      <c r="A303" s="16" t="s">
        <v>943</v>
      </c>
      <c r="B303" s="6" t="s">
        <v>345</v>
      </c>
      <c r="C303" s="222" t="s">
        <v>519</v>
      </c>
      <c r="D303" s="6" t="s">
        <v>944</v>
      </c>
      <c r="E303" s="7" t="s">
        <v>179</v>
      </c>
      <c r="F303" s="7" t="s">
        <v>43</v>
      </c>
      <c r="G303" s="7" t="s">
        <v>51</v>
      </c>
      <c r="H303" s="7" t="s">
        <v>352</v>
      </c>
      <c r="I303" s="7" t="s">
        <v>352</v>
      </c>
      <c r="J303" s="7" t="s">
        <v>352</v>
      </c>
      <c r="K303" s="18">
        <v>45089</v>
      </c>
      <c r="L303" s="18">
        <v>45089</v>
      </c>
      <c r="M303" s="18">
        <v>45089</v>
      </c>
      <c r="N303" s="7" t="s">
        <v>352</v>
      </c>
      <c r="O303" s="18">
        <v>45242</v>
      </c>
      <c r="P303" s="7" t="s">
        <v>352</v>
      </c>
      <c r="Q303" s="7" t="s">
        <v>771</v>
      </c>
      <c r="R303" s="7" t="s">
        <v>352</v>
      </c>
      <c r="S303" s="7" t="s">
        <v>771</v>
      </c>
      <c r="T303" s="7" t="s">
        <v>771</v>
      </c>
      <c r="U303" s="7" t="s">
        <v>46</v>
      </c>
      <c r="V303" s="210">
        <f t="shared" si="21"/>
        <v>10350</v>
      </c>
      <c r="W303" s="19">
        <v>10350</v>
      </c>
      <c r="X303" s="24"/>
      <c r="Y303" s="19">
        <v>10195</v>
      </c>
      <c r="Z303" s="19">
        <v>10195</v>
      </c>
      <c r="AA303" s="24"/>
      <c r="AB303" s="7" t="s">
        <v>45</v>
      </c>
      <c r="AC303" s="7" t="s">
        <v>45</v>
      </c>
      <c r="AD303" s="7" t="s">
        <v>45</v>
      </c>
      <c r="AE303" s="7" t="s">
        <v>45</v>
      </c>
      <c r="AF303" s="7" t="s">
        <v>45</v>
      </c>
      <c r="AG303" s="7" t="s">
        <v>45</v>
      </c>
      <c r="AH303" s="6"/>
      <c r="AI303" s="7" t="s">
        <v>47</v>
      </c>
      <c r="AJ303" s="8"/>
      <c r="AK303" s="235">
        <f t="shared" si="19"/>
        <v>155</v>
      </c>
      <c r="AL303" s="235">
        <f t="shared" si="19"/>
        <v>0</v>
      </c>
      <c r="AM303" s="235">
        <f t="shared" si="20"/>
        <v>155</v>
      </c>
    </row>
    <row r="304" spans="1:39" ht="18.600000000000001" customHeight="1" thickBot="1" x14ac:dyDescent="0.3">
      <c r="A304" s="16" t="s">
        <v>945</v>
      </c>
      <c r="B304" s="6" t="s">
        <v>870</v>
      </c>
      <c r="C304" s="222" t="s">
        <v>61</v>
      </c>
      <c r="D304" s="6" t="s">
        <v>939</v>
      </c>
      <c r="E304" s="7" t="s">
        <v>57</v>
      </c>
      <c r="F304" s="7" t="s">
        <v>43</v>
      </c>
      <c r="G304" s="7" t="s">
        <v>51</v>
      </c>
      <c r="H304" s="7" t="s">
        <v>352</v>
      </c>
      <c r="I304" s="7" t="s">
        <v>352</v>
      </c>
      <c r="J304" s="7" t="s">
        <v>352</v>
      </c>
      <c r="K304" s="18">
        <v>45089</v>
      </c>
      <c r="L304" s="18">
        <v>45089</v>
      </c>
      <c r="M304" s="18">
        <v>45089</v>
      </c>
      <c r="N304" s="7" t="s">
        <v>352</v>
      </c>
      <c r="O304" s="18">
        <v>45242</v>
      </c>
      <c r="P304" s="7" t="s">
        <v>352</v>
      </c>
      <c r="Q304" s="18">
        <v>45272</v>
      </c>
      <c r="R304" s="7" t="s">
        <v>352</v>
      </c>
      <c r="S304" s="7" t="s">
        <v>849</v>
      </c>
      <c r="T304" s="7" t="s">
        <v>849</v>
      </c>
      <c r="U304" s="7" t="s">
        <v>46</v>
      </c>
      <c r="V304" s="210">
        <f t="shared" si="21"/>
        <v>1850</v>
      </c>
      <c r="W304" s="19">
        <v>1850</v>
      </c>
      <c r="X304" s="24"/>
      <c r="Y304" s="19">
        <v>1850</v>
      </c>
      <c r="Z304" s="19">
        <v>1850</v>
      </c>
      <c r="AA304" s="24"/>
      <c r="AB304" s="7" t="s">
        <v>45</v>
      </c>
      <c r="AC304" s="7" t="s">
        <v>45</v>
      </c>
      <c r="AD304" s="7" t="s">
        <v>45</v>
      </c>
      <c r="AE304" s="7" t="s">
        <v>45</v>
      </c>
      <c r="AF304" s="7" t="s">
        <v>45</v>
      </c>
      <c r="AG304" s="7" t="s">
        <v>45</v>
      </c>
      <c r="AH304" s="6"/>
      <c r="AI304" s="7" t="s">
        <v>47</v>
      </c>
      <c r="AJ304" s="8"/>
      <c r="AK304" s="235">
        <f t="shared" si="19"/>
        <v>0</v>
      </c>
      <c r="AL304" s="235">
        <f t="shared" si="19"/>
        <v>0</v>
      </c>
      <c r="AM304" s="235">
        <f t="shared" si="20"/>
        <v>0</v>
      </c>
    </row>
    <row r="305" spans="1:39" ht="18.600000000000001" customHeight="1" thickBot="1" x14ac:dyDescent="0.3">
      <c r="A305" s="16" t="s">
        <v>946</v>
      </c>
      <c r="B305" s="6" t="s">
        <v>73</v>
      </c>
      <c r="C305" s="222" t="s">
        <v>144</v>
      </c>
      <c r="D305" s="6" t="s">
        <v>947</v>
      </c>
      <c r="E305" s="7" t="s">
        <v>146</v>
      </c>
      <c r="F305" s="7" t="s">
        <v>43</v>
      </c>
      <c r="G305" s="7" t="s">
        <v>51</v>
      </c>
      <c r="H305" s="7" t="s">
        <v>352</v>
      </c>
      <c r="I305" s="7" t="s">
        <v>352</v>
      </c>
      <c r="J305" s="7" t="s">
        <v>352</v>
      </c>
      <c r="K305" s="18">
        <v>45242</v>
      </c>
      <c r="L305" s="7" t="s">
        <v>948</v>
      </c>
      <c r="M305" s="18">
        <v>45242</v>
      </c>
      <c r="N305" s="7" t="s">
        <v>352</v>
      </c>
      <c r="O305" s="18">
        <v>45242</v>
      </c>
      <c r="P305" s="7" t="s">
        <v>352</v>
      </c>
      <c r="Q305" s="18">
        <v>45242</v>
      </c>
      <c r="R305" s="7" t="s">
        <v>352</v>
      </c>
      <c r="S305" s="18">
        <v>45242</v>
      </c>
      <c r="T305" s="18">
        <v>45242</v>
      </c>
      <c r="U305" s="7" t="s">
        <v>46</v>
      </c>
      <c r="V305" s="210">
        <f t="shared" si="21"/>
        <v>3000</v>
      </c>
      <c r="W305" s="19">
        <v>3000</v>
      </c>
      <c r="X305" s="24"/>
      <c r="Y305" s="19">
        <v>2800</v>
      </c>
      <c r="Z305" s="19">
        <v>2800</v>
      </c>
      <c r="AA305" s="24"/>
      <c r="AB305" s="7" t="s">
        <v>45</v>
      </c>
      <c r="AC305" s="7" t="s">
        <v>45</v>
      </c>
      <c r="AD305" s="7" t="s">
        <v>45</v>
      </c>
      <c r="AE305" s="7" t="s">
        <v>45</v>
      </c>
      <c r="AF305" s="7" t="s">
        <v>45</v>
      </c>
      <c r="AG305" s="7" t="s">
        <v>45</v>
      </c>
      <c r="AH305" s="6"/>
      <c r="AI305" s="7" t="s">
        <v>47</v>
      </c>
      <c r="AJ305" s="8"/>
      <c r="AK305" s="235">
        <f t="shared" si="19"/>
        <v>200</v>
      </c>
      <c r="AL305" s="235">
        <f t="shared" si="19"/>
        <v>0</v>
      </c>
      <c r="AM305" s="235">
        <f t="shared" si="20"/>
        <v>200</v>
      </c>
    </row>
    <row r="306" spans="1:39" ht="18.600000000000001" customHeight="1" thickBot="1" x14ac:dyDescent="0.3">
      <c r="A306" s="16" t="s">
        <v>949</v>
      </c>
      <c r="B306" s="6" t="s">
        <v>65</v>
      </c>
      <c r="C306" s="222" t="s">
        <v>879</v>
      </c>
      <c r="D306" s="6" t="s">
        <v>950</v>
      </c>
      <c r="E306" s="7" t="s">
        <v>57</v>
      </c>
      <c r="F306" s="7" t="s">
        <v>43</v>
      </c>
      <c r="G306" s="7" t="s">
        <v>51</v>
      </c>
      <c r="H306" s="7" t="s">
        <v>352</v>
      </c>
      <c r="I306" s="7" t="s">
        <v>352</v>
      </c>
      <c r="J306" s="7" t="s">
        <v>352</v>
      </c>
      <c r="K306" s="18">
        <v>45242</v>
      </c>
      <c r="L306" s="7" t="s">
        <v>951</v>
      </c>
      <c r="M306" s="18">
        <v>45242</v>
      </c>
      <c r="N306" s="7" t="s">
        <v>352</v>
      </c>
      <c r="O306" s="18">
        <v>45242</v>
      </c>
      <c r="P306" s="7" t="s">
        <v>352</v>
      </c>
      <c r="Q306" s="18">
        <v>45272</v>
      </c>
      <c r="R306" s="7" t="s">
        <v>352</v>
      </c>
      <c r="S306" s="7" t="s">
        <v>881</v>
      </c>
      <c r="T306" s="7" t="s">
        <v>881</v>
      </c>
      <c r="U306" s="7" t="s">
        <v>46</v>
      </c>
      <c r="V306" s="210">
        <f t="shared" si="21"/>
        <v>244500</v>
      </c>
      <c r="W306" s="19">
        <v>244500</v>
      </c>
      <c r="X306" s="24"/>
      <c r="Y306" s="19">
        <v>239500</v>
      </c>
      <c r="Z306" s="19">
        <v>239500</v>
      </c>
      <c r="AA306" s="24"/>
      <c r="AB306" s="7" t="s">
        <v>45</v>
      </c>
      <c r="AC306" s="7" t="s">
        <v>45</v>
      </c>
      <c r="AD306" s="7" t="s">
        <v>45</v>
      </c>
      <c r="AE306" s="7" t="s">
        <v>45</v>
      </c>
      <c r="AF306" s="7" t="s">
        <v>45</v>
      </c>
      <c r="AG306" s="7" t="s">
        <v>45</v>
      </c>
      <c r="AH306" s="6"/>
      <c r="AI306" s="7" t="s">
        <v>47</v>
      </c>
      <c r="AJ306" s="8"/>
      <c r="AK306" s="235">
        <f t="shared" si="19"/>
        <v>5000</v>
      </c>
      <c r="AL306" s="235">
        <f t="shared" si="19"/>
        <v>0</v>
      </c>
      <c r="AM306" s="235">
        <f t="shared" si="20"/>
        <v>5000</v>
      </c>
    </row>
    <row r="307" spans="1:39" ht="18.600000000000001" customHeight="1" thickBot="1" x14ac:dyDescent="0.3">
      <c r="A307" s="16" t="s">
        <v>952</v>
      </c>
      <c r="B307" s="6" t="s">
        <v>953</v>
      </c>
      <c r="C307" s="222" t="s">
        <v>879</v>
      </c>
      <c r="D307" s="6" t="s">
        <v>950</v>
      </c>
      <c r="E307" s="7" t="s">
        <v>57</v>
      </c>
      <c r="F307" s="7" t="s">
        <v>43</v>
      </c>
      <c r="G307" s="7" t="s">
        <v>51</v>
      </c>
      <c r="H307" s="7" t="s">
        <v>352</v>
      </c>
      <c r="I307" s="7" t="s">
        <v>352</v>
      </c>
      <c r="J307" s="7" t="s">
        <v>352</v>
      </c>
      <c r="K307" s="18">
        <v>45242</v>
      </c>
      <c r="L307" s="7" t="s">
        <v>951</v>
      </c>
      <c r="M307" s="18">
        <v>45242</v>
      </c>
      <c r="N307" s="7" t="s">
        <v>352</v>
      </c>
      <c r="O307" s="18">
        <v>45242</v>
      </c>
      <c r="P307" s="7" t="s">
        <v>352</v>
      </c>
      <c r="Q307" s="7" t="s">
        <v>771</v>
      </c>
      <c r="R307" s="7" t="s">
        <v>352</v>
      </c>
      <c r="S307" s="7" t="s">
        <v>881</v>
      </c>
      <c r="T307" s="7" t="s">
        <v>881</v>
      </c>
      <c r="U307" s="7" t="s">
        <v>46</v>
      </c>
      <c r="V307" s="210">
        <f t="shared" si="21"/>
        <v>61000</v>
      </c>
      <c r="W307" s="19">
        <v>61000</v>
      </c>
      <c r="X307" s="24"/>
      <c r="Y307" s="19">
        <v>61000</v>
      </c>
      <c r="Z307" s="19">
        <v>61000</v>
      </c>
      <c r="AA307" s="24"/>
      <c r="AB307" s="7" t="s">
        <v>45</v>
      </c>
      <c r="AC307" s="7" t="s">
        <v>45</v>
      </c>
      <c r="AD307" s="7" t="s">
        <v>45</v>
      </c>
      <c r="AE307" s="7" t="s">
        <v>45</v>
      </c>
      <c r="AF307" s="7" t="s">
        <v>45</v>
      </c>
      <c r="AG307" s="7" t="s">
        <v>45</v>
      </c>
      <c r="AH307" s="6"/>
      <c r="AI307" s="7" t="s">
        <v>47</v>
      </c>
      <c r="AJ307" s="8"/>
      <c r="AK307" s="235">
        <f t="shared" si="19"/>
        <v>0</v>
      </c>
      <c r="AL307" s="235">
        <f t="shared" si="19"/>
        <v>0</v>
      </c>
      <c r="AM307" s="235">
        <f t="shared" si="20"/>
        <v>0</v>
      </c>
    </row>
    <row r="308" spans="1:39" ht="18.600000000000001" customHeight="1" thickBot="1" x14ac:dyDescent="0.3">
      <c r="A308" s="16" t="s">
        <v>954</v>
      </c>
      <c r="B308" s="6" t="s">
        <v>392</v>
      </c>
      <c r="C308" s="222" t="s">
        <v>350</v>
      </c>
      <c r="D308" s="6" t="s">
        <v>955</v>
      </c>
      <c r="E308" s="7" t="s">
        <v>179</v>
      </c>
      <c r="F308" s="7" t="s">
        <v>43</v>
      </c>
      <c r="G308" s="7" t="s">
        <v>51</v>
      </c>
      <c r="H308" s="7" t="s">
        <v>352</v>
      </c>
      <c r="I308" s="7" t="s">
        <v>352</v>
      </c>
      <c r="J308" s="7" t="s">
        <v>352</v>
      </c>
      <c r="K308" s="18">
        <v>45242</v>
      </c>
      <c r="L308" s="7" t="s">
        <v>956</v>
      </c>
      <c r="M308" s="18">
        <v>45242</v>
      </c>
      <c r="N308" s="7" t="s">
        <v>352</v>
      </c>
      <c r="O308" s="18">
        <v>45272</v>
      </c>
      <c r="P308" s="7" t="s">
        <v>352</v>
      </c>
      <c r="Q308" s="7" t="s">
        <v>771</v>
      </c>
      <c r="R308" s="7" t="s">
        <v>352</v>
      </c>
      <c r="S308" s="7" t="s">
        <v>881</v>
      </c>
      <c r="T308" s="7" t="s">
        <v>881</v>
      </c>
      <c r="U308" s="7" t="s">
        <v>46</v>
      </c>
      <c r="V308" s="210">
        <f t="shared" si="21"/>
        <v>23300</v>
      </c>
      <c r="W308" s="19">
        <v>23300</v>
      </c>
      <c r="X308" s="24"/>
      <c r="Y308" s="19">
        <v>23300</v>
      </c>
      <c r="Z308" s="19">
        <v>23300</v>
      </c>
      <c r="AA308" s="24"/>
      <c r="AB308" s="7" t="s">
        <v>45</v>
      </c>
      <c r="AC308" s="7" t="s">
        <v>45</v>
      </c>
      <c r="AD308" s="7" t="s">
        <v>45</v>
      </c>
      <c r="AE308" s="7" t="s">
        <v>45</v>
      </c>
      <c r="AF308" s="7" t="s">
        <v>45</v>
      </c>
      <c r="AG308" s="7" t="s">
        <v>45</v>
      </c>
      <c r="AH308" s="6"/>
      <c r="AI308" s="7" t="s">
        <v>47</v>
      </c>
      <c r="AJ308" s="8"/>
      <c r="AK308" s="235">
        <f t="shared" si="19"/>
        <v>0</v>
      </c>
      <c r="AL308" s="235">
        <f t="shared" si="19"/>
        <v>0</v>
      </c>
      <c r="AM308" s="235">
        <f t="shared" si="20"/>
        <v>0</v>
      </c>
    </row>
    <row r="309" spans="1:39" ht="18.600000000000001" customHeight="1" thickBot="1" x14ac:dyDescent="0.3">
      <c r="A309" s="16" t="s">
        <v>957</v>
      </c>
      <c r="B309" s="6" t="s">
        <v>131</v>
      </c>
      <c r="C309" s="222" t="s">
        <v>78</v>
      </c>
      <c r="D309" s="6" t="s">
        <v>958</v>
      </c>
      <c r="E309" s="7" t="s">
        <v>80</v>
      </c>
      <c r="F309" s="7" t="s">
        <v>43</v>
      </c>
      <c r="G309" s="7" t="s">
        <v>51</v>
      </c>
      <c r="H309" s="7" t="s">
        <v>352</v>
      </c>
      <c r="I309" s="7" t="s">
        <v>352</v>
      </c>
      <c r="J309" s="7" t="s">
        <v>352</v>
      </c>
      <c r="K309" s="18">
        <v>45272</v>
      </c>
      <c r="L309" s="18">
        <v>45272</v>
      </c>
      <c r="M309" s="18">
        <v>45272</v>
      </c>
      <c r="N309" s="7" t="s">
        <v>352</v>
      </c>
      <c r="O309" s="18">
        <v>45272</v>
      </c>
      <c r="P309" s="7" t="s">
        <v>352</v>
      </c>
      <c r="Q309" s="18">
        <v>45272</v>
      </c>
      <c r="R309" s="7" t="s">
        <v>352</v>
      </c>
      <c r="S309" s="7" t="s">
        <v>771</v>
      </c>
      <c r="T309" s="7" t="s">
        <v>771</v>
      </c>
      <c r="U309" s="7" t="s">
        <v>46</v>
      </c>
      <c r="V309" s="210">
        <f t="shared" si="21"/>
        <v>5235</v>
      </c>
      <c r="W309" s="19">
        <v>5235</v>
      </c>
      <c r="X309" s="24"/>
      <c r="Y309" s="19">
        <v>5000</v>
      </c>
      <c r="Z309" s="19">
        <v>5000</v>
      </c>
      <c r="AA309" s="24"/>
      <c r="AB309" s="7" t="s">
        <v>45</v>
      </c>
      <c r="AC309" s="7" t="s">
        <v>45</v>
      </c>
      <c r="AD309" s="7" t="s">
        <v>45</v>
      </c>
      <c r="AE309" s="7" t="s">
        <v>45</v>
      </c>
      <c r="AF309" s="7" t="s">
        <v>45</v>
      </c>
      <c r="AG309" s="7" t="s">
        <v>45</v>
      </c>
      <c r="AH309" s="6"/>
      <c r="AI309" s="7" t="s">
        <v>47</v>
      </c>
      <c r="AJ309" s="8"/>
      <c r="AK309" s="235">
        <f t="shared" si="19"/>
        <v>235</v>
      </c>
      <c r="AL309" s="235">
        <f t="shared" si="19"/>
        <v>0</v>
      </c>
      <c r="AM309" s="235">
        <f t="shared" si="20"/>
        <v>235</v>
      </c>
    </row>
    <row r="310" spans="1:39" ht="18.600000000000001" customHeight="1" thickBot="1" x14ac:dyDescent="0.3">
      <c r="A310" s="16" t="s">
        <v>959</v>
      </c>
      <c r="B310" s="6" t="s">
        <v>960</v>
      </c>
      <c r="C310" s="222" t="s">
        <v>961</v>
      </c>
      <c r="D310" s="6" t="s">
        <v>962</v>
      </c>
      <c r="E310" s="7" t="s">
        <v>80</v>
      </c>
      <c r="F310" s="7" t="s">
        <v>43</v>
      </c>
      <c r="G310" s="7" t="s">
        <v>51</v>
      </c>
      <c r="H310" s="7" t="s">
        <v>352</v>
      </c>
      <c r="I310" s="18">
        <v>45058</v>
      </c>
      <c r="J310" s="7" t="s">
        <v>352</v>
      </c>
      <c r="K310" s="18">
        <v>45272</v>
      </c>
      <c r="L310" s="7" t="s">
        <v>963</v>
      </c>
      <c r="M310" s="18">
        <v>45272</v>
      </c>
      <c r="N310" s="7" t="s">
        <v>352</v>
      </c>
      <c r="O310" s="7" t="s">
        <v>771</v>
      </c>
      <c r="P310" s="7" t="s">
        <v>352</v>
      </c>
      <c r="Q310" s="7" t="s">
        <v>294</v>
      </c>
      <c r="R310" s="7" t="s">
        <v>352</v>
      </c>
      <c r="S310" s="7" t="s">
        <v>294</v>
      </c>
      <c r="T310" s="7" t="s">
        <v>294</v>
      </c>
      <c r="U310" s="7" t="s">
        <v>46</v>
      </c>
      <c r="V310" s="210">
        <f t="shared" si="21"/>
        <v>87500</v>
      </c>
      <c r="W310" s="19">
        <v>87500</v>
      </c>
      <c r="X310" s="24"/>
      <c r="Y310" s="19">
        <v>79900</v>
      </c>
      <c r="Z310" s="19">
        <v>79900</v>
      </c>
      <c r="AA310" s="24"/>
      <c r="AB310" s="7" t="s">
        <v>45</v>
      </c>
      <c r="AC310" s="7" t="s">
        <v>45</v>
      </c>
      <c r="AD310" s="7" t="s">
        <v>45</v>
      </c>
      <c r="AE310" s="7" t="s">
        <v>45</v>
      </c>
      <c r="AF310" s="7" t="s">
        <v>45</v>
      </c>
      <c r="AG310" s="7" t="s">
        <v>45</v>
      </c>
      <c r="AH310" s="6"/>
      <c r="AI310" s="7" t="s">
        <v>47</v>
      </c>
      <c r="AJ310" s="8"/>
      <c r="AK310" s="235">
        <f t="shared" si="19"/>
        <v>7600</v>
      </c>
      <c r="AL310" s="235">
        <f t="shared" si="19"/>
        <v>0</v>
      </c>
      <c r="AM310" s="235">
        <f t="shared" si="20"/>
        <v>7600</v>
      </c>
    </row>
    <row r="311" spans="1:39" ht="18.600000000000001" customHeight="1" thickBot="1" x14ac:dyDescent="0.3">
      <c r="A311" s="16" t="s">
        <v>964</v>
      </c>
      <c r="B311" s="6" t="s">
        <v>117</v>
      </c>
      <c r="C311" s="222" t="s">
        <v>879</v>
      </c>
      <c r="D311" s="6" t="s">
        <v>965</v>
      </c>
      <c r="E311" s="7" t="s">
        <v>57</v>
      </c>
      <c r="F311" s="7" t="s">
        <v>43</v>
      </c>
      <c r="G311" s="7" t="s">
        <v>51</v>
      </c>
      <c r="H311" s="7" t="s">
        <v>352</v>
      </c>
      <c r="I311" s="7" t="s">
        <v>352</v>
      </c>
      <c r="J311" s="7" t="s">
        <v>352</v>
      </c>
      <c r="K311" s="7" t="s">
        <v>771</v>
      </c>
      <c r="L311" s="7" t="s">
        <v>771</v>
      </c>
      <c r="M311" s="7" t="s">
        <v>771</v>
      </c>
      <c r="N311" s="7" t="s">
        <v>352</v>
      </c>
      <c r="O311" s="7" t="s">
        <v>771</v>
      </c>
      <c r="P311" s="7" t="s">
        <v>352</v>
      </c>
      <c r="Q311" s="7" t="s">
        <v>881</v>
      </c>
      <c r="R311" s="7" t="s">
        <v>352</v>
      </c>
      <c r="S311" s="7" t="s">
        <v>881</v>
      </c>
      <c r="T311" s="7" t="s">
        <v>881</v>
      </c>
      <c r="U311" s="7" t="s">
        <v>46</v>
      </c>
      <c r="V311" s="210">
        <f t="shared" si="21"/>
        <v>5120</v>
      </c>
      <c r="W311" s="19">
        <v>5120</v>
      </c>
      <c r="X311" s="24"/>
      <c r="Y311" s="19">
        <v>3613</v>
      </c>
      <c r="Z311" s="19">
        <v>3613</v>
      </c>
      <c r="AA311" s="24"/>
      <c r="AB311" s="7" t="s">
        <v>45</v>
      </c>
      <c r="AC311" s="7" t="s">
        <v>45</v>
      </c>
      <c r="AD311" s="7" t="s">
        <v>45</v>
      </c>
      <c r="AE311" s="7" t="s">
        <v>45</v>
      </c>
      <c r="AF311" s="7" t="s">
        <v>45</v>
      </c>
      <c r="AG311" s="7" t="s">
        <v>45</v>
      </c>
      <c r="AH311" s="6"/>
      <c r="AI311" s="7" t="s">
        <v>47</v>
      </c>
      <c r="AJ311" s="8"/>
      <c r="AK311" s="235">
        <f t="shared" si="19"/>
        <v>1507</v>
      </c>
      <c r="AL311" s="235">
        <f t="shared" si="19"/>
        <v>0</v>
      </c>
      <c r="AM311" s="235">
        <f t="shared" si="20"/>
        <v>1507</v>
      </c>
    </row>
    <row r="312" spans="1:39" ht="18.600000000000001" customHeight="1" thickBot="1" x14ac:dyDescent="0.3">
      <c r="A312" s="16" t="s">
        <v>966</v>
      </c>
      <c r="B312" s="6" t="s">
        <v>65</v>
      </c>
      <c r="C312" s="222" t="s">
        <v>66</v>
      </c>
      <c r="D312" s="6" t="s">
        <v>967</v>
      </c>
      <c r="E312" s="7" t="s">
        <v>68</v>
      </c>
      <c r="F312" s="7" t="s">
        <v>43</v>
      </c>
      <c r="G312" s="7" t="s">
        <v>51</v>
      </c>
      <c r="H312" s="7" t="s">
        <v>352</v>
      </c>
      <c r="I312" s="18">
        <v>45272</v>
      </c>
      <c r="J312" s="7" t="s">
        <v>352</v>
      </c>
      <c r="K312" s="7" t="s">
        <v>771</v>
      </c>
      <c r="L312" s="7" t="s">
        <v>968</v>
      </c>
      <c r="M312" s="7" t="s">
        <v>771</v>
      </c>
      <c r="N312" s="7" t="s">
        <v>352</v>
      </c>
      <c r="O312" s="7" t="s">
        <v>771</v>
      </c>
      <c r="P312" s="7" t="s">
        <v>352</v>
      </c>
      <c r="Q312" s="7" t="s">
        <v>771</v>
      </c>
      <c r="R312" s="7" t="s">
        <v>352</v>
      </c>
      <c r="S312" s="7" t="s">
        <v>860</v>
      </c>
      <c r="T312" s="7" t="s">
        <v>860</v>
      </c>
      <c r="U312" s="7" t="s">
        <v>46</v>
      </c>
      <c r="V312" s="210">
        <f t="shared" si="21"/>
        <v>117000</v>
      </c>
      <c r="W312" s="19">
        <v>117000</v>
      </c>
      <c r="X312" s="24"/>
      <c r="Y312" s="19">
        <v>117000</v>
      </c>
      <c r="Z312" s="19">
        <v>117000</v>
      </c>
      <c r="AA312" s="24"/>
      <c r="AB312" s="7" t="s">
        <v>45</v>
      </c>
      <c r="AC312" s="7" t="s">
        <v>45</v>
      </c>
      <c r="AD312" s="7" t="s">
        <v>45</v>
      </c>
      <c r="AE312" s="7" t="s">
        <v>45</v>
      </c>
      <c r="AF312" s="7" t="s">
        <v>45</v>
      </c>
      <c r="AG312" s="7" t="s">
        <v>45</v>
      </c>
      <c r="AH312" s="6"/>
      <c r="AI312" s="7" t="s">
        <v>47</v>
      </c>
      <c r="AJ312" s="8"/>
      <c r="AK312" s="235">
        <f t="shared" si="19"/>
        <v>0</v>
      </c>
      <c r="AL312" s="235">
        <f t="shared" si="19"/>
        <v>0</v>
      </c>
      <c r="AM312" s="235">
        <f t="shared" si="20"/>
        <v>0</v>
      </c>
    </row>
    <row r="313" spans="1:39" ht="18.600000000000001" customHeight="1" thickBot="1" x14ac:dyDescent="0.3">
      <c r="A313" s="16" t="s">
        <v>969</v>
      </c>
      <c r="B313" s="6" t="s">
        <v>65</v>
      </c>
      <c r="C313" s="222" t="s">
        <v>66</v>
      </c>
      <c r="D313" s="6" t="s">
        <v>970</v>
      </c>
      <c r="E313" s="7" t="s">
        <v>68</v>
      </c>
      <c r="F313" s="7" t="s">
        <v>43</v>
      </c>
      <c r="G313" s="7" t="s">
        <v>51</v>
      </c>
      <c r="H313" s="7" t="s">
        <v>352</v>
      </c>
      <c r="I313" s="18">
        <v>45272</v>
      </c>
      <c r="J313" s="7" t="s">
        <v>352</v>
      </c>
      <c r="K313" s="7" t="s">
        <v>771</v>
      </c>
      <c r="L313" s="7" t="s">
        <v>968</v>
      </c>
      <c r="M313" s="7" t="s">
        <v>771</v>
      </c>
      <c r="N313" s="7" t="s">
        <v>352</v>
      </c>
      <c r="O313" s="7" t="s">
        <v>771</v>
      </c>
      <c r="P313" s="7" t="s">
        <v>352</v>
      </c>
      <c r="Q313" s="7" t="s">
        <v>771</v>
      </c>
      <c r="R313" s="7" t="s">
        <v>352</v>
      </c>
      <c r="S313" s="7" t="s">
        <v>860</v>
      </c>
      <c r="T313" s="7" t="s">
        <v>860</v>
      </c>
      <c r="U313" s="7" t="s">
        <v>46</v>
      </c>
      <c r="V313" s="210">
        <f t="shared" si="21"/>
        <v>48000</v>
      </c>
      <c r="W313" s="19">
        <v>48000</v>
      </c>
      <c r="X313" s="24"/>
      <c r="Y313" s="19">
        <v>48000</v>
      </c>
      <c r="Z313" s="19">
        <v>48000</v>
      </c>
      <c r="AA313" s="24"/>
      <c r="AB313" s="7" t="s">
        <v>45</v>
      </c>
      <c r="AC313" s="7" t="s">
        <v>45</v>
      </c>
      <c r="AD313" s="7" t="s">
        <v>45</v>
      </c>
      <c r="AE313" s="7" t="s">
        <v>45</v>
      </c>
      <c r="AF313" s="7" t="s">
        <v>45</v>
      </c>
      <c r="AG313" s="7" t="s">
        <v>45</v>
      </c>
      <c r="AH313" s="6"/>
      <c r="AI313" s="7" t="s">
        <v>47</v>
      </c>
      <c r="AJ313" s="8"/>
      <c r="AK313" s="235">
        <f t="shared" si="19"/>
        <v>0</v>
      </c>
      <c r="AL313" s="235">
        <f t="shared" si="19"/>
        <v>0</v>
      </c>
      <c r="AM313" s="235">
        <f t="shared" si="20"/>
        <v>0</v>
      </c>
    </row>
    <row r="314" spans="1:39" ht="18.600000000000001" customHeight="1" thickBot="1" x14ac:dyDescent="0.3">
      <c r="A314" s="16" t="s">
        <v>971</v>
      </c>
      <c r="B314" s="6" t="s">
        <v>248</v>
      </c>
      <c r="C314" s="222" t="s">
        <v>74</v>
      </c>
      <c r="D314" s="6" t="s">
        <v>972</v>
      </c>
      <c r="E314" s="7" t="s">
        <v>68</v>
      </c>
      <c r="F314" s="7" t="s">
        <v>43</v>
      </c>
      <c r="G314" s="7" t="s">
        <v>51</v>
      </c>
      <c r="H314" s="7" t="s">
        <v>352</v>
      </c>
      <c r="I314" s="7" t="s">
        <v>45</v>
      </c>
      <c r="J314" s="7" t="s">
        <v>352</v>
      </c>
      <c r="K314" s="7" t="s">
        <v>771</v>
      </c>
      <c r="L314" s="7" t="s">
        <v>771</v>
      </c>
      <c r="M314" s="7" t="s">
        <v>771</v>
      </c>
      <c r="N314" s="7" t="s">
        <v>352</v>
      </c>
      <c r="O314" s="7" t="s">
        <v>771</v>
      </c>
      <c r="P314" s="7" t="s">
        <v>352</v>
      </c>
      <c r="Q314" s="7" t="s">
        <v>881</v>
      </c>
      <c r="R314" s="7" t="s">
        <v>352</v>
      </c>
      <c r="S314" s="7" t="s">
        <v>881</v>
      </c>
      <c r="T314" s="7" t="s">
        <v>881</v>
      </c>
      <c r="U314" s="7" t="s">
        <v>46</v>
      </c>
      <c r="V314" s="210">
        <f t="shared" si="21"/>
        <v>30000</v>
      </c>
      <c r="W314" s="19">
        <v>30000</v>
      </c>
      <c r="X314" s="24"/>
      <c r="Y314" s="19">
        <v>30000</v>
      </c>
      <c r="Z314" s="19">
        <v>30000</v>
      </c>
      <c r="AA314" s="24"/>
      <c r="AB314" s="7" t="s">
        <v>45</v>
      </c>
      <c r="AC314" s="7" t="s">
        <v>45</v>
      </c>
      <c r="AD314" s="7" t="s">
        <v>45</v>
      </c>
      <c r="AE314" s="7" t="s">
        <v>45</v>
      </c>
      <c r="AF314" s="7" t="s">
        <v>45</v>
      </c>
      <c r="AG314" s="7" t="s">
        <v>45</v>
      </c>
      <c r="AH314" s="6"/>
      <c r="AI314" s="7" t="s">
        <v>47</v>
      </c>
      <c r="AJ314" s="8"/>
      <c r="AK314" s="235">
        <f t="shared" si="19"/>
        <v>0</v>
      </c>
      <c r="AL314" s="235">
        <f t="shared" si="19"/>
        <v>0</v>
      </c>
      <c r="AM314" s="235">
        <f t="shared" si="20"/>
        <v>0</v>
      </c>
    </row>
    <row r="315" spans="1:39" ht="18.600000000000001" customHeight="1" thickBot="1" x14ac:dyDescent="0.3">
      <c r="A315" s="16" t="s">
        <v>973</v>
      </c>
      <c r="B315" s="6" t="s">
        <v>117</v>
      </c>
      <c r="C315" s="222" t="s">
        <v>879</v>
      </c>
      <c r="D315" s="6" t="s">
        <v>965</v>
      </c>
      <c r="E315" s="7" t="s">
        <v>57</v>
      </c>
      <c r="F315" s="7" t="s">
        <v>43</v>
      </c>
      <c r="G315" s="7" t="s">
        <v>51</v>
      </c>
      <c r="H315" s="7" t="s">
        <v>352</v>
      </c>
      <c r="I315" s="7" t="s">
        <v>352</v>
      </c>
      <c r="J315" s="7" t="s">
        <v>352</v>
      </c>
      <c r="K315" s="7" t="s">
        <v>771</v>
      </c>
      <c r="L315" s="7" t="s">
        <v>771</v>
      </c>
      <c r="M315" s="7" t="s">
        <v>771</v>
      </c>
      <c r="N315" s="7" t="s">
        <v>352</v>
      </c>
      <c r="O315" s="7" t="s">
        <v>881</v>
      </c>
      <c r="P315" s="7" t="s">
        <v>352</v>
      </c>
      <c r="Q315" s="7" t="s">
        <v>881</v>
      </c>
      <c r="R315" s="7" t="s">
        <v>352</v>
      </c>
      <c r="S315" s="7" t="s">
        <v>881</v>
      </c>
      <c r="T315" s="7" t="s">
        <v>881</v>
      </c>
      <c r="U315" s="7" t="s">
        <v>46</v>
      </c>
      <c r="V315" s="210">
        <f t="shared" si="21"/>
        <v>900</v>
      </c>
      <c r="W315" s="19">
        <v>900</v>
      </c>
      <c r="X315" s="24"/>
      <c r="Y315" s="19">
        <v>723</v>
      </c>
      <c r="Z315" s="19">
        <v>723</v>
      </c>
      <c r="AA315" s="24"/>
      <c r="AB315" s="7" t="s">
        <v>45</v>
      </c>
      <c r="AC315" s="7" t="s">
        <v>45</v>
      </c>
      <c r="AD315" s="7" t="s">
        <v>45</v>
      </c>
      <c r="AE315" s="7" t="s">
        <v>45</v>
      </c>
      <c r="AF315" s="7" t="s">
        <v>45</v>
      </c>
      <c r="AG315" s="7" t="s">
        <v>45</v>
      </c>
      <c r="AH315" s="6"/>
      <c r="AI315" s="7" t="s">
        <v>47</v>
      </c>
      <c r="AJ315" s="8"/>
      <c r="AK315" s="235">
        <f t="shared" si="19"/>
        <v>177</v>
      </c>
      <c r="AL315" s="235">
        <f t="shared" si="19"/>
        <v>0</v>
      </c>
      <c r="AM315" s="235">
        <f t="shared" si="20"/>
        <v>177</v>
      </c>
    </row>
    <row r="316" spans="1:39" ht="18.600000000000001" customHeight="1" thickBot="1" x14ac:dyDescent="0.3">
      <c r="A316" s="16" t="s">
        <v>974</v>
      </c>
      <c r="B316" s="6" t="s">
        <v>73</v>
      </c>
      <c r="C316" s="222" t="s">
        <v>144</v>
      </c>
      <c r="D316" s="6" t="s">
        <v>975</v>
      </c>
      <c r="E316" s="7" t="s">
        <v>146</v>
      </c>
      <c r="F316" s="7" t="s">
        <v>43</v>
      </c>
      <c r="G316" s="7" t="s">
        <v>51</v>
      </c>
      <c r="H316" s="7" t="s">
        <v>352</v>
      </c>
      <c r="I316" s="7" t="s">
        <v>352</v>
      </c>
      <c r="J316" s="7" t="s">
        <v>352</v>
      </c>
      <c r="K316" s="7" t="s">
        <v>860</v>
      </c>
      <c r="L316" s="7" t="s">
        <v>860</v>
      </c>
      <c r="M316" s="7" t="s">
        <v>860</v>
      </c>
      <c r="N316" s="7" t="s">
        <v>352</v>
      </c>
      <c r="O316" s="7" t="s">
        <v>976</v>
      </c>
      <c r="P316" s="7" t="s">
        <v>352</v>
      </c>
      <c r="Q316" s="7" t="s">
        <v>976</v>
      </c>
      <c r="R316" s="7" t="s">
        <v>352</v>
      </c>
      <c r="S316" s="7" t="s">
        <v>976</v>
      </c>
      <c r="T316" s="7" t="s">
        <v>976</v>
      </c>
      <c r="U316" s="7" t="s">
        <v>46</v>
      </c>
      <c r="V316" s="210">
        <f t="shared" si="21"/>
        <v>18500</v>
      </c>
      <c r="W316" s="19">
        <v>18500</v>
      </c>
      <c r="X316" s="24"/>
      <c r="Y316" s="19">
        <v>18500</v>
      </c>
      <c r="Z316" s="19">
        <v>18500</v>
      </c>
      <c r="AA316" s="24"/>
      <c r="AB316" s="7" t="s">
        <v>45</v>
      </c>
      <c r="AC316" s="7" t="s">
        <v>45</v>
      </c>
      <c r="AD316" s="7" t="s">
        <v>45</v>
      </c>
      <c r="AE316" s="7" t="s">
        <v>45</v>
      </c>
      <c r="AF316" s="7" t="s">
        <v>45</v>
      </c>
      <c r="AG316" s="7" t="s">
        <v>45</v>
      </c>
      <c r="AH316" s="6"/>
      <c r="AI316" s="7" t="s">
        <v>47</v>
      </c>
      <c r="AJ316" s="8"/>
      <c r="AK316" s="235">
        <f t="shared" si="19"/>
        <v>0</v>
      </c>
      <c r="AL316" s="235">
        <f t="shared" si="19"/>
        <v>0</v>
      </c>
      <c r="AM316" s="235">
        <f t="shared" si="20"/>
        <v>0</v>
      </c>
    </row>
    <row r="317" spans="1:39" ht="18.600000000000001" customHeight="1" thickBot="1" x14ac:dyDescent="0.3">
      <c r="A317" s="16" t="s">
        <v>977</v>
      </c>
      <c r="B317" s="6" t="s">
        <v>383</v>
      </c>
      <c r="C317" s="222" t="s">
        <v>184</v>
      </c>
      <c r="D317" s="6" t="s">
        <v>978</v>
      </c>
      <c r="E317" s="7" t="s">
        <v>57</v>
      </c>
      <c r="F317" s="7" t="s">
        <v>43</v>
      </c>
      <c r="G317" s="7" t="s">
        <v>51</v>
      </c>
      <c r="H317" s="7" t="s">
        <v>352</v>
      </c>
      <c r="I317" s="7" t="s">
        <v>352</v>
      </c>
      <c r="J317" s="7" t="s">
        <v>352</v>
      </c>
      <c r="K317" s="7" t="s">
        <v>976</v>
      </c>
      <c r="L317" s="7" t="s">
        <v>979</v>
      </c>
      <c r="M317" s="7" t="s">
        <v>976</v>
      </c>
      <c r="N317" s="7" t="s">
        <v>352</v>
      </c>
      <c r="O317" s="7" t="s">
        <v>976</v>
      </c>
      <c r="P317" s="7" t="s">
        <v>352</v>
      </c>
      <c r="Q317" s="7" t="s">
        <v>849</v>
      </c>
      <c r="R317" s="7" t="s">
        <v>352</v>
      </c>
      <c r="S317" s="7" t="s">
        <v>849</v>
      </c>
      <c r="T317" s="7" t="s">
        <v>849</v>
      </c>
      <c r="U317" s="7" t="s">
        <v>46</v>
      </c>
      <c r="V317" s="210">
        <f t="shared" si="21"/>
        <v>14000</v>
      </c>
      <c r="W317" s="19">
        <v>14000</v>
      </c>
      <c r="X317" s="24"/>
      <c r="Y317" s="19">
        <v>13500</v>
      </c>
      <c r="Z317" s="19">
        <v>13500</v>
      </c>
      <c r="AA317" s="24"/>
      <c r="AB317" s="7" t="s">
        <v>45</v>
      </c>
      <c r="AC317" s="7" t="s">
        <v>45</v>
      </c>
      <c r="AD317" s="7" t="s">
        <v>45</v>
      </c>
      <c r="AE317" s="7" t="s">
        <v>45</v>
      </c>
      <c r="AF317" s="7" t="s">
        <v>45</v>
      </c>
      <c r="AG317" s="7" t="s">
        <v>45</v>
      </c>
      <c r="AH317" s="6"/>
      <c r="AI317" s="7" t="s">
        <v>47</v>
      </c>
      <c r="AJ317" s="8"/>
      <c r="AK317" s="235">
        <f t="shared" si="19"/>
        <v>500</v>
      </c>
      <c r="AL317" s="235">
        <f t="shared" si="19"/>
        <v>0</v>
      </c>
      <c r="AM317" s="235">
        <f t="shared" si="20"/>
        <v>500</v>
      </c>
    </row>
    <row r="318" spans="1:39" ht="18.600000000000001" customHeight="1" thickBot="1" x14ac:dyDescent="0.3">
      <c r="A318" s="16" t="s">
        <v>980</v>
      </c>
      <c r="B318" s="6" t="s">
        <v>981</v>
      </c>
      <c r="C318" s="222" t="s">
        <v>228</v>
      </c>
      <c r="D318" s="6" t="s">
        <v>982</v>
      </c>
      <c r="E318" s="7" t="s">
        <v>68</v>
      </c>
      <c r="F318" s="7" t="s">
        <v>43</v>
      </c>
      <c r="G318" s="7" t="s">
        <v>51</v>
      </c>
      <c r="H318" s="7" t="s">
        <v>352</v>
      </c>
      <c r="I318" s="18">
        <v>45058</v>
      </c>
      <c r="J318" s="7" t="s">
        <v>352</v>
      </c>
      <c r="K318" s="7" t="s">
        <v>771</v>
      </c>
      <c r="L318" s="7" t="s">
        <v>983</v>
      </c>
      <c r="M318" s="7" t="s">
        <v>771</v>
      </c>
      <c r="N318" s="7" t="s">
        <v>352</v>
      </c>
      <c r="O318" s="7" t="s">
        <v>935</v>
      </c>
      <c r="P318" s="7" t="s">
        <v>352</v>
      </c>
      <c r="Q318" s="7" t="s">
        <v>847</v>
      </c>
      <c r="R318" s="7" t="s">
        <v>352</v>
      </c>
      <c r="S318" s="18">
        <v>45627</v>
      </c>
      <c r="T318" s="18">
        <v>45627</v>
      </c>
      <c r="U318" s="7" t="s">
        <v>46</v>
      </c>
      <c r="V318" s="210">
        <f t="shared" si="21"/>
        <v>37000</v>
      </c>
      <c r="W318" s="19">
        <v>37000</v>
      </c>
      <c r="X318" s="24"/>
      <c r="Y318" s="19">
        <v>28206</v>
      </c>
      <c r="Z318" s="19">
        <v>28206</v>
      </c>
      <c r="AA318" s="24"/>
      <c r="AB318" s="7" t="s">
        <v>45</v>
      </c>
      <c r="AC318" s="7" t="s">
        <v>45</v>
      </c>
      <c r="AD318" s="7" t="s">
        <v>45</v>
      </c>
      <c r="AE318" s="7" t="s">
        <v>45</v>
      </c>
      <c r="AF318" s="7" t="s">
        <v>45</v>
      </c>
      <c r="AG318" s="7" t="s">
        <v>45</v>
      </c>
      <c r="AH318" s="6"/>
      <c r="AI318" s="7" t="s">
        <v>47</v>
      </c>
      <c r="AJ318" s="8"/>
      <c r="AK318" s="235">
        <f t="shared" si="19"/>
        <v>8794</v>
      </c>
      <c r="AL318" s="235">
        <f t="shared" si="19"/>
        <v>0</v>
      </c>
      <c r="AM318" s="235">
        <f t="shared" si="20"/>
        <v>8794</v>
      </c>
    </row>
    <row r="319" spans="1:39" ht="18.600000000000001" customHeight="1" thickBot="1" x14ac:dyDescent="0.3">
      <c r="A319" s="16" t="s">
        <v>984</v>
      </c>
      <c r="B319" s="6" t="s">
        <v>437</v>
      </c>
      <c r="C319" s="222" t="s">
        <v>228</v>
      </c>
      <c r="D319" s="6" t="s">
        <v>985</v>
      </c>
      <c r="E319" s="7" t="s">
        <v>68</v>
      </c>
      <c r="F319" s="7" t="s">
        <v>43</v>
      </c>
      <c r="G319" s="7" t="s">
        <v>51</v>
      </c>
      <c r="H319" s="7" t="s">
        <v>352</v>
      </c>
      <c r="I319" s="18">
        <v>45058</v>
      </c>
      <c r="J319" s="7" t="s">
        <v>352</v>
      </c>
      <c r="K319" s="7" t="s">
        <v>771</v>
      </c>
      <c r="L319" s="7" t="s">
        <v>983</v>
      </c>
      <c r="M319" s="7" t="s">
        <v>771</v>
      </c>
      <c r="N319" s="7" t="s">
        <v>352</v>
      </c>
      <c r="O319" s="7" t="s">
        <v>935</v>
      </c>
      <c r="P319" s="7" t="s">
        <v>352</v>
      </c>
      <c r="Q319" s="7" t="s">
        <v>935</v>
      </c>
      <c r="R319" s="7" t="s">
        <v>352</v>
      </c>
      <c r="S319" s="18">
        <v>45445</v>
      </c>
      <c r="T319" s="18">
        <v>45445</v>
      </c>
      <c r="U319" s="7" t="s">
        <v>46</v>
      </c>
      <c r="V319" s="210">
        <f t="shared" si="21"/>
        <v>58000</v>
      </c>
      <c r="W319" s="19">
        <v>58000</v>
      </c>
      <c r="X319" s="24"/>
      <c r="Y319" s="19">
        <v>43720</v>
      </c>
      <c r="Z319" s="19">
        <v>43720</v>
      </c>
      <c r="AA319" s="24"/>
      <c r="AB319" s="7" t="s">
        <v>45</v>
      </c>
      <c r="AC319" s="7" t="s">
        <v>45</v>
      </c>
      <c r="AD319" s="7" t="s">
        <v>45</v>
      </c>
      <c r="AE319" s="7" t="s">
        <v>45</v>
      </c>
      <c r="AF319" s="7" t="s">
        <v>45</v>
      </c>
      <c r="AG319" s="7" t="s">
        <v>45</v>
      </c>
      <c r="AH319" s="6"/>
      <c r="AI319" s="7" t="s">
        <v>47</v>
      </c>
      <c r="AJ319" s="8"/>
      <c r="AK319" s="235">
        <f t="shared" si="19"/>
        <v>14280</v>
      </c>
      <c r="AL319" s="235">
        <f t="shared" si="19"/>
        <v>0</v>
      </c>
      <c r="AM319" s="235">
        <f t="shared" si="20"/>
        <v>14280</v>
      </c>
    </row>
    <row r="320" spans="1:39" ht="18.600000000000001" customHeight="1" thickBot="1" x14ac:dyDescent="0.3">
      <c r="A320" s="16" t="s">
        <v>986</v>
      </c>
      <c r="B320" s="6" t="s">
        <v>345</v>
      </c>
      <c r="C320" s="222" t="s">
        <v>228</v>
      </c>
      <c r="D320" s="6" t="s">
        <v>987</v>
      </c>
      <c r="E320" s="7" t="s">
        <v>68</v>
      </c>
      <c r="F320" s="7" t="s">
        <v>43</v>
      </c>
      <c r="G320" s="7" t="s">
        <v>51</v>
      </c>
      <c r="H320" s="7" t="s">
        <v>352</v>
      </c>
      <c r="I320" s="18">
        <v>45058</v>
      </c>
      <c r="J320" s="7" t="s">
        <v>352</v>
      </c>
      <c r="K320" s="7" t="s">
        <v>771</v>
      </c>
      <c r="L320" s="7" t="s">
        <v>983</v>
      </c>
      <c r="M320" s="7" t="s">
        <v>771</v>
      </c>
      <c r="N320" s="7" t="s">
        <v>352</v>
      </c>
      <c r="O320" s="7" t="s">
        <v>935</v>
      </c>
      <c r="P320" s="7" t="s">
        <v>352</v>
      </c>
      <c r="Q320" s="7" t="s">
        <v>935</v>
      </c>
      <c r="R320" s="7" t="s">
        <v>352</v>
      </c>
      <c r="S320" s="6"/>
      <c r="T320" s="6"/>
      <c r="U320" s="7" t="s">
        <v>46</v>
      </c>
      <c r="V320" s="210">
        <f t="shared" si="21"/>
        <v>23400</v>
      </c>
      <c r="W320" s="19">
        <v>23400</v>
      </c>
      <c r="X320" s="24"/>
      <c r="Y320" s="19">
        <v>22400</v>
      </c>
      <c r="Z320" s="19">
        <v>22400</v>
      </c>
      <c r="AA320" s="24"/>
      <c r="AB320" s="7" t="s">
        <v>45</v>
      </c>
      <c r="AC320" s="7" t="s">
        <v>45</v>
      </c>
      <c r="AD320" s="7" t="s">
        <v>45</v>
      </c>
      <c r="AE320" s="7" t="s">
        <v>45</v>
      </c>
      <c r="AF320" s="7" t="s">
        <v>45</v>
      </c>
      <c r="AG320" s="7" t="s">
        <v>45</v>
      </c>
      <c r="AH320" s="6"/>
      <c r="AI320" s="7" t="s">
        <v>47</v>
      </c>
      <c r="AJ320" s="8"/>
      <c r="AK320" s="235">
        <f t="shared" si="19"/>
        <v>1000</v>
      </c>
      <c r="AL320" s="235">
        <f t="shared" si="19"/>
        <v>0</v>
      </c>
      <c r="AM320" s="235">
        <f t="shared" si="20"/>
        <v>1000</v>
      </c>
    </row>
    <row r="321" spans="1:39" ht="18.600000000000001" customHeight="1" thickBot="1" x14ac:dyDescent="0.3">
      <c r="A321" s="16" t="s">
        <v>988</v>
      </c>
      <c r="B321" s="6" t="s">
        <v>392</v>
      </c>
      <c r="C321" s="222" t="s">
        <v>228</v>
      </c>
      <c r="D321" s="6" t="s">
        <v>989</v>
      </c>
      <c r="E321" s="7" t="s">
        <v>356</v>
      </c>
      <c r="F321" s="7" t="s">
        <v>43</v>
      </c>
      <c r="G321" s="7" t="s">
        <v>51</v>
      </c>
      <c r="H321" s="7" t="s">
        <v>352</v>
      </c>
      <c r="I321" s="7" t="s">
        <v>352</v>
      </c>
      <c r="J321" s="7" t="s">
        <v>352</v>
      </c>
      <c r="K321" s="7" t="s">
        <v>935</v>
      </c>
      <c r="L321" s="7" t="s">
        <v>990</v>
      </c>
      <c r="M321" s="7" t="s">
        <v>935</v>
      </c>
      <c r="N321" s="7" t="s">
        <v>352</v>
      </c>
      <c r="O321" s="7" t="s">
        <v>935</v>
      </c>
      <c r="P321" s="7" t="s">
        <v>352</v>
      </c>
      <c r="Q321" s="7" t="s">
        <v>991</v>
      </c>
      <c r="R321" s="7" t="s">
        <v>352</v>
      </c>
      <c r="S321" s="18">
        <v>45385</v>
      </c>
      <c r="T321" s="18">
        <v>45385</v>
      </c>
      <c r="U321" s="7" t="s">
        <v>46</v>
      </c>
      <c r="V321" s="210">
        <f t="shared" si="21"/>
        <v>24200</v>
      </c>
      <c r="W321" s="19">
        <v>24200</v>
      </c>
      <c r="X321" s="24"/>
      <c r="Y321" s="19">
        <v>15000</v>
      </c>
      <c r="Z321" s="19">
        <v>15000</v>
      </c>
      <c r="AA321" s="24"/>
      <c r="AB321" s="7" t="s">
        <v>45</v>
      </c>
      <c r="AC321" s="7" t="s">
        <v>45</v>
      </c>
      <c r="AD321" s="7" t="s">
        <v>45</v>
      </c>
      <c r="AE321" s="7" t="s">
        <v>45</v>
      </c>
      <c r="AF321" s="7" t="s">
        <v>45</v>
      </c>
      <c r="AG321" s="7" t="s">
        <v>45</v>
      </c>
      <c r="AH321" s="6"/>
      <c r="AI321" s="7" t="s">
        <v>47</v>
      </c>
      <c r="AJ321" s="8"/>
      <c r="AK321" s="235">
        <f t="shared" si="19"/>
        <v>9200</v>
      </c>
      <c r="AL321" s="235">
        <f t="shared" si="19"/>
        <v>0</v>
      </c>
      <c r="AM321" s="235">
        <f t="shared" si="20"/>
        <v>9200</v>
      </c>
    </row>
    <row r="322" spans="1:39" ht="18.600000000000001" customHeight="1" thickBot="1" x14ac:dyDescent="0.3">
      <c r="A322" s="16" t="s">
        <v>992</v>
      </c>
      <c r="B322" s="6" t="s">
        <v>139</v>
      </c>
      <c r="C322" s="222" t="s">
        <v>530</v>
      </c>
      <c r="D322" s="6" t="s">
        <v>993</v>
      </c>
      <c r="E322" s="7" t="s">
        <v>356</v>
      </c>
      <c r="F322" s="7" t="s">
        <v>43</v>
      </c>
      <c r="G322" s="7" t="s">
        <v>85</v>
      </c>
      <c r="H322" s="7" t="s">
        <v>352</v>
      </c>
      <c r="I322" s="7" t="s">
        <v>352</v>
      </c>
      <c r="J322" s="7" t="s">
        <v>352</v>
      </c>
      <c r="K322" s="7" t="s">
        <v>976</v>
      </c>
      <c r="L322" s="7" t="s">
        <v>976</v>
      </c>
      <c r="M322" s="7" t="s">
        <v>976</v>
      </c>
      <c r="N322" s="7" t="s">
        <v>352</v>
      </c>
      <c r="O322" s="7" t="s">
        <v>935</v>
      </c>
      <c r="P322" s="7" t="s">
        <v>352</v>
      </c>
      <c r="Q322" s="7" t="s">
        <v>935</v>
      </c>
      <c r="R322" s="7" t="s">
        <v>352</v>
      </c>
      <c r="S322" s="6"/>
      <c r="T322" s="6"/>
      <c r="U322" s="7" t="s">
        <v>46</v>
      </c>
      <c r="V322" s="210">
        <f t="shared" si="21"/>
        <v>76000</v>
      </c>
      <c r="W322" s="19">
        <v>76000</v>
      </c>
      <c r="X322" s="24"/>
      <c r="Y322" s="19">
        <v>69998</v>
      </c>
      <c r="Z322" s="19">
        <v>69998</v>
      </c>
      <c r="AA322" s="24"/>
      <c r="AB322" s="7" t="s">
        <v>45</v>
      </c>
      <c r="AC322" s="7" t="s">
        <v>45</v>
      </c>
      <c r="AD322" s="7" t="s">
        <v>45</v>
      </c>
      <c r="AE322" s="7" t="s">
        <v>45</v>
      </c>
      <c r="AF322" s="7" t="s">
        <v>45</v>
      </c>
      <c r="AG322" s="7" t="s">
        <v>45</v>
      </c>
      <c r="AH322" s="6"/>
      <c r="AI322" s="7" t="s">
        <v>47</v>
      </c>
      <c r="AJ322" s="8"/>
      <c r="AK322" s="235">
        <f t="shared" si="19"/>
        <v>6002</v>
      </c>
      <c r="AL322" s="235">
        <f t="shared" si="19"/>
        <v>0</v>
      </c>
      <c r="AM322" s="235">
        <f t="shared" si="20"/>
        <v>6002</v>
      </c>
    </row>
    <row r="323" spans="1:39" ht="18.600000000000001" customHeight="1" thickBot="1" x14ac:dyDescent="0.3">
      <c r="A323" s="16" t="s">
        <v>994</v>
      </c>
      <c r="B323" s="6" t="s">
        <v>995</v>
      </c>
      <c r="C323" s="222" t="s">
        <v>40</v>
      </c>
      <c r="D323" s="6" t="s">
        <v>996</v>
      </c>
      <c r="E323" s="7" t="s">
        <v>57</v>
      </c>
      <c r="F323" s="7" t="s">
        <v>43</v>
      </c>
      <c r="G323" s="7" t="s">
        <v>51</v>
      </c>
      <c r="H323" s="7" t="s">
        <v>352</v>
      </c>
      <c r="I323" s="7" t="s">
        <v>352</v>
      </c>
      <c r="J323" s="7" t="s">
        <v>352</v>
      </c>
      <c r="K323" s="7" t="s">
        <v>997</v>
      </c>
      <c r="L323" s="7" t="s">
        <v>998</v>
      </c>
      <c r="M323" s="7" t="s">
        <v>997</v>
      </c>
      <c r="N323" s="7" t="s">
        <v>352</v>
      </c>
      <c r="O323" s="7" t="s">
        <v>997</v>
      </c>
      <c r="P323" s="7" t="s">
        <v>352</v>
      </c>
      <c r="Q323" s="7" t="s">
        <v>849</v>
      </c>
      <c r="R323" s="7" t="s">
        <v>352</v>
      </c>
      <c r="S323" s="7" t="s">
        <v>849</v>
      </c>
      <c r="T323" s="7" t="s">
        <v>849</v>
      </c>
      <c r="U323" s="7" t="s">
        <v>46</v>
      </c>
      <c r="V323" s="210">
        <f t="shared" si="21"/>
        <v>3360</v>
      </c>
      <c r="W323" s="19">
        <v>3360</v>
      </c>
      <c r="X323" s="24"/>
      <c r="Y323" s="19">
        <v>3220</v>
      </c>
      <c r="Z323" s="19">
        <v>3220</v>
      </c>
      <c r="AA323" s="24"/>
      <c r="AB323" s="7" t="s">
        <v>45</v>
      </c>
      <c r="AC323" s="7" t="s">
        <v>45</v>
      </c>
      <c r="AD323" s="7" t="s">
        <v>45</v>
      </c>
      <c r="AE323" s="7" t="s">
        <v>45</v>
      </c>
      <c r="AF323" s="7" t="s">
        <v>45</v>
      </c>
      <c r="AG323" s="7" t="s">
        <v>45</v>
      </c>
      <c r="AH323" s="6"/>
      <c r="AI323" s="7" t="s">
        <v>47</v>
      </c>
      <c r="AJ323" s="8"/>
      <c r="AK323" s="235">
        <f t="shared" si="19"/>
        <v>140</v>
      </c>
      <c r="AL323" s="235">
        <f t="shared" si="19"/>
        <v>0</v>
      </c>
      <c r="AM323" s="235">
        <f t="shared" si="20"/>
        <v>140</v>
      </c>
    </row>
    <row r="324" spans="1:39" ht="18.600000000000001" customHeight="1" thickBot="1" x14ac:dyDescent="0.3">
      <c r="A324" s="16" t="s">
        <v>999</v>
      </c>
      <c r="B324" s="6" t="s">
        <v>1000</v>
      </c>
      <c r="C324" s="222" t="s">
        <v>888</v>
      </c>
      <c r="D324" s="6" t="s">
        <v>1001</v>
      </c>
      <c r="E324" s="7" t="s">
        <v>57</v>
      </c>
      <c r="F324" s="7" t="s">
        <v>43</v>
      </c>
      <c r="G324" s="7" t="s">
        <v>51</v>
      </c>
      <c r="H324" s="7" t="s">
        <v>352</v>
      </c>
      <c r="I324" s="7" t="s">
        <v>935</v>
      </c>
      <c r="J324" s="7" t="s">
        <v>352</v>
      </c>
      <c r="K324" s="7" t="s">
        <v>847</v>
      </c>
      <c r="L324" s="7" t="s">
        <v>847</v>
      </c>
      <c r="M324" s="7" t="s">
        <v>847</v>
      </c>
      <c r="N324" s="7" t="s">
        <v>352</v>
      </c>
      <c r="O324" s="7" t="s">
        <v>847</v>
      </c>
      <c r="P324" s="7" t="s">
        <v>352</v>
      </c>
      <c r="Q324" s="7" t="s">
        <v>847</v>
      </c>
      <c r="R324" s="7" t="s">
        <v>352</v>
      </c>
      <c r="S324" s="7" t="s">
        <v>991</v>
      </c>
      <c r="T324" s="7" t="s">
        <v>991</v>
      </c>
      <c r="U324" s="7" t="s">
        <v>46</v>
      </c>
      <c r="V324" s="210">
        <f t="shared" si="21"/>
        <v>981200</v>
      </c>
      <c r="W324" s="19">
        <v>981200</v>
      </c>
      <c r="X324" s="24"/>
      <c r="Y324" s="19">
        <v>981200</v>
      </c>
      <c r="Z324" s="19">
        <v>981200</v>
      </c>
      <c r="AA324" s="24"/>
      <c r="AB324" s="7" t="s">
        <v>45</v>
      </c>
      <c r="AC324" s="7" t="s">
        <v>45</v>
      </c>
      <c r="AD324" s="7" t="s">
        <v>45</v>
      </c>
      <c r="AE324" s="7" t="s">
        <v>45</v>
      </c>
      <c r="AF324" s="7" t="s">
        <v>45</v>
      </c>
      <c r="AG324" s="7" t="s">
        <v>45</v>
      </c>
      <c r="AH324" s="6"/>
      <c r="AI324" s="7" t="s">
        <v>47</v>
      </c>
      <c r="AJ324" s="8"/>
      <c r="AK324" s="235">
        <f t="shared" si="19"/>
        <v>0</v>
      </c>
      <c r="AL324" s="235">
        <f t="shared" si="19"/>
        <v>0</v>
      </c>
      <c r="AM324" s="235">
        <f t="shared" si="20"/>
        <v>0</v>
      </c>
    </row>
    <row r="325" spans="1:39" ht="18.600000000000001" customHeight="1" thickBot="1" x14ac:dyDescent="0.3">
      <c r="A325" s="16" t="s">
        <v>1002</v>
      </c>
      <c r="B325" s="6" t="s">
        <v>131</v>
      </c>
      <c r="C325" s="222" t="s">
        <v>40</v>
      </c>
      <c r="D325" s="6" t="s">
        <v>1003</v>
      </c>
      <c r="E325" s="7" t="s">
        <v>42</v>
      </c>
      <c r="F325" s="7" t="s">
        <v>43</v>
      </c>
      <c r="G325" s="7" t="s">
        <v>51</v>
      </c>
      <c r="H325" s="7" t="s">
        <v>352</v>
      </c>
      <c r="I325" s="7" t="s">
        <v>352</v>
      </c>
      <c r="J325" s="7" t="s">
        <v>352</v>
      </c>
      <c r="K325" s="7" t="s">
        <v>847</v>
      </c>
      <c r="L325" s="7" t="s">
        <v>847</v>
      </c>
      <c r="M325" s="7" t="s">
        <v>847</v>
      </c>
      <c r="N325" s="7" t="s">
        <v>352</v>
      </c>
      <c r="O325" s="7" t="s">
        <v>847</v>
      </c>
      <c r="P325" s="7" t="s">
        <v>352</v>
      </c>
      <c r="Q325" s="7" t="s">
        <v>926</v>
      </c>
      <c r="R325" s="7" t="s">
        <v>352</v>
      </c>
      <c r="S325" s="7" t="s">
        <v>926</v>
      </c>
      <c r="T325" s="7" t="s">
        <v>926</v>
      </c>
      <c r="U325" s="7" t="s">
        <v>46</v>
      </c>
      <c r="V325" s="210">
        <f t="shared" si="21"/>
        <v>26550</v>
      </c>
      <c r="W325" s="19">
        <v>26550</v>
      </c>
      <c r="X325" s="24"/>
      <c r="Y325" s="19">
        <v>25200</v>
      </c>
      <c r="Z325" s="19">
        <v>25200</v>
      </c>
      <c r="AA325" s="24"/>
      <c r="AB325" s="7" t="s">
        <v>45</v>
      </c>
      <c r="AC325" s="7" t="s">
        <v>45</v>
      </c>
      <c r="AD325" s="7" t="s">
        <v>45</v>
      </c>
      <c r="AE325" s="7" t="s">
        <v>45</v>
      </c>
      <c r="AF325" s="7" t="s">
        <v>45</v>
      </c>
      <c r="AG325" s="7" t="s">
        <v>45</v>
      </c>
      <c r="AH325" s="6"/>
      <c r="AI325" s="7" t="s">
        <v>47</v>
      </c>
      <c r="AJ325" s="8"/>
      <c r="AK325" s="235">
        <f t="shared" si="19"/>
        <v>1350</v>
      </c>
      <c r="AL325" s="235">
        <f t="shared" si="19"/>
        <v>0</v>
      </c>
      <c r="AM325" s="235">
        <f t="shared" si="20"/>
        <v>1350</v>
      </c>
    </row>
    <row r="326" spans="1:39" ht="18.600000000000001" customHeight="1" thickBot="1" x14ac:dyDescent="0.3">
      <c r="A326" s="16" t="s">
        <v>1004</v>
      </c>
      <c r="B326" s="6" t="s">
        <v>1005</v>
      </c>
      <c r="C326" s="222" t="s">
        <v>759</v>
      </c>
      <c r="D326" s="6" t="s">
        <v>1006</v>
      </c>
      <c r="E326" s="7" t="s">
        <v>68</v>
      </c>
      <c r="F326" s="7" t="s">
        <v>43</v>
      </c>
      <c r="G326" s="7" t="s">
        <v>51</v>
      </c>
      <c r="H326" s="7" t="s">
        <v>352</v>
      </c>
      <c r="I326" s="7" t="s">
        <v>352</v>
      </c>
      <c r="J326" s="7" t="s">
        <v>352</v>
      </c>
      <c r="K326" s="7" t="s">
        <v>926</v>
      </c>
      <c r="L326" s="7" t="s">
        <v>1007</v>
      </c>
      <c r="M326" s="7" t="s">
        <v>926</v>
      </c>
      <c r="N326" s="7" t="s">
        <v>352</v>
      </c>
      <c r="O326" s="7" t="s">
        <v>926</v>
      </c>
      <c r="P326" s="7" t="s">
        <v>352</v>
      </c>
      <c r="Q326" s="7" t="s">
        <v>991</v>
      </c>
      <c r="R326" s="7" t="s">
        <v>352</v>
      </c>
      <c r="S326" s="18">
        <v>45566</v>
      </c>
      <c r="T326" s="18">
        <v>45566</v>
      </c>
      <c r="U326" s="7" t="s">
        <v>46</v>
      </c>
      <c r="V326" s="210">
        <f t="shared" si="21"/>
        <v>14850</v>
      </c>
      <c r="W326" s="19">
        <v>14850</v>
      </c>
      <c r="X326" s="24"/>
      <c r="Y326" s="19">
        <v>14804</v>
      </c>
      <c r="Z326" s="19">
        <v>14804</v>
      </c>
      <c r="AA326" s="24"/>
      <c r="AB326" s="7" t="s">
        <v>45</v>
      </c>
      <c r="AC326" s="7" t="s">
        <v>45</v>
      </c>
      <c r="AD326" s="7" t="s">
        <v>45</v>
      </c>
      <c r="AE326" s="7" t="s">
        <v>45</v>
      </c>
      <c r="AF326" s="7" t="s">
        <v>45</v>
      </c>
      <c r="AG326" s="7" t="s">
        <v>45</v>
      </c>
      <c r="AH326" s="6"/>
      <c r="AI326" s="7" t="s">
        <v>47</v>
      </c>
      <c r="AJ326" s="8"/>
      <c r="AK326" s="235">
        <f t="shared" ref="AK326:AL347" si="22">W326-Z326</f>
        <v>46</v>
      </c>
      <c r="AL326" s="235">
        <f t="shared" si="22"/>
        <v>0</v>
      </c>
      <c r="AM326" s="235">
        <f t="shared" ref="AM326:AM347" si="23">AK326+AL326</f>
        <v>46</v>
      </c>
    </row>
    <row r="327" spans="1:39" ht="18.600000000000001" customHeight="1" thickBot="1" x14ac:dyDescent="0.3">
      <c r="A327" s="16" t="s">
        <v>1008</v>
      </c>
      <c r="B327" s="6" t="s">
        <v>94</v>
      </c>
      <c r="C327" s="222" t="s">
        <v>759</v>
      </c>
      <c r="D327" s="6" t="s">
        <v>1009</v>
      </c>
      <c r="E327" s="7" t="s">
        <v>68</v>
      </c>
      <c r="F327" s="7" t="s">
        <v>43</v>
      </c>
      <c r="G327" s="7" t="s">
        <v>51</v>
      </c>
      <c r="H327" s="7" t="s">
        <v>352</v>
      </c>
      <c r="I327" s="7" t="s">
        <v>352</v>
      </c>
      <c r="J327" s="7" t="s">
        <v>352</v>
      </c>
      <c r="K327" s="7" t="s">
        <v>926</v>
      </c>
      <c r="L327" s="7" t="s">
        <v>926</v>
      </c>
      <c r="M327" s="7" t="s">
        <v>926</v>
      </c>
      <c r="N327" s="7" t="s">
        <v>352</v>
      </c>
      <c r="O327" s="7" t="s">
        <v>926</v>
      </c>
      <c r="P327" s="7" t="s">
        <v>352</v>
      </c>
      <c r="Q327" s="7" t="s">
        <v>991</v>
      </c>
      <c r="R327" s="7" t="s">
        <v>352</v>
      </c>
      <c r="S327" s="18">
        <v>45505</v>
      </c>
      <c r="T327" s="18">
        <v>45505</v>
      </c>
      <c r="U327" s="7" t="s">
        <v>46</v>
      </c>
      <c r="V327" s="210">
        <f t="shared" si="21"/>
        <v>57400</v>
      </c>
      <c r="W327" s="19">
        <v>57400</v>
      </c>
      <c r="X327" s="24"/>
      <c r="Y327" s="19">
        <v>55400</v>
      </c>
      <c r="Z327" s="19">
        <v>55400</v>
      </c>
      <c r="AA327" s="24"/>
      <c r="AB327" s="7" t="s">
        <v>45</v>
      </c>
      <c r="AC327" s="7" t="s">
        <v>45</v>
      </c>
      <c r="AD327" s="7" t="s">
        <v>45</v>
      </c>
      <c r="AE327" s="7" t="s">
        <v>45</v>
      </c>
      <c r="AF327" s="7" t="s">
        <v>45</v>
      </c>
      <c r="AG327" s="7" t="s">
        <v>45</v>
      </c>
      <c r="AH327" s="6"/>
      <c r="AI327" s="7" t="s">
        <v>47</v>
      </c>
      <c r="AJ327" s="8"/>
      <c r="AK327" s="235">
        <f t="shared" si="22"/>
        <v>2000</v>
      </c>
      <c r="AL327" s="235">
        <f t="shared" si="22"/>
        <v>0</v>
      </c>
      <c r="AM327" s="235">
        <f t="shared" si="23"/>
        <v>2000</v>
      </c>
    </row>
    <row r="328" spans="1:39" ht="18.600000000000001" customHeight="1" thickBot="1" x14ac:dyDescent="0.3">
      <c r="A328" s="16" t="s">
        <v>1010</v>
      </c>
      <c r="B328" s="6" t="s">
        <v>94</v>
      </c>
      <c r="C328" s="222" t="s">
        <v>759</v>
      </c>
      <c r="D328" s="6" t="s">
        <v>1011</v>
      </c>
      <c r="E328" s="7" t="s">
        <v>68</v>
      </c>
      <c r="F328" s="7" t="s">
        <v>43</v>
      </c>
      <c r="G328" s="7" t="s">
        <v>51</v>
      </c>
      <c r="H328" s="7" t="s">
        <v>352</v>
      </c>
      <c r="I328" s="7" t="s">
        <v>352</v>
      </c>
      <c r="J328" s="7" t="s">
        <v>352</v>
      </c>
      <c r="K328" s="7" t="s">
        <v>926</v>
      </c>
      <c r="L328" s="7" t="s">
        <v>926</v>
      </c>
      <c r="M328" s="7" t="s">
        <v>926</v>
      </c>
      <c r="N328" s="7" t="s">
        <v>352</v>
      </c>
      <c r="O328" s="7" t="s">
        <v>926</v>
      </c>
      <c r="P328" s="7" t="s">
        <v>352</v>
      </c>
      <c r="Q328" s="7" t="s">
        <v>991</v>
      </c>
      <c r="R328" s="7" t="s">
        <v>352</v>
      </c>
      <c r="S328" s="7" t="s">
        <v>1012</v>
      </c>
      <c r="T328" s="7" t="s">
        <v>1012</v>
      </c>
      <c r="U328" s="7" t="s">
        <v>46</v>
      </c>
      <c r="V328" s="210">
        <f t="shared" si="21"/>
        <v>19200</v>
      </c>
      <c r="W328" s="19">
        <v>19200</v>
      </c>
      <c r="X328" s="24"/>
      <c r="Y328" s="19">
        <v>18192</v>
      </c>
      <c r="Z328" s="19">
        <v>18192</v>
      </c>
      <c r="AA328" s="24"/>
      <c r="AB328" s="7" t="s">
        <v>45</v>
      </c>
      <c r="AC328" s="7" t="s">
        <v>45</v>
      </c>
      <c r="AD328" s="7" t="s">
        <v>45</v>
      </c>
      <c r="AE328" s="7" t="s">
        <v>45</v>
      </c>
      <c r="AF328" s="7" t="s">
        <v>45</v>
      </c>
      <c r="AG328" s="7" t="s">
        <v>45</v>
      </c>
      <c r="AH328" s="6"/>
      <c r="AI328" s="7" t="s">
        <v>47</v>
      </c>
      <c r="AJ328" s="8"/>
      <c r="AK328" s="235">
        <f t="shared" si="22"/>
        <v>1008</v>
      </c>
      <c r="AL328" s="235">
        <f t="shared" si="22"/>
        <v>0</v>
      </c>
      <c r="AM328" s="235">
        <f t="shared" si="23"/>
        <v>1008</v>
      </c>
    </row>
    <row r="329" spans="1:39" ht="18.600000000000001" customHeight="1" thickBot="1" x14ac:dyDescent="0.3">
      <c r="A329" s="16" t="s">
        <v>1013</v>
      </c>
      <c r="B329" s="6" t="s">
        <v>1014</v>
      </c>
      <c r="C329" s="222" t="s">
        <v>759</v>
      </c>
      <c r="D329" s="6" t="s">
        <v>1015</v>
      </c>
      <c r="E329" s="7" t="s">
        <v>42</v>
      </c>
      <c r="F329" s="7" t="s">
        <v>43</v>
      </c>
      <c r="G329" s="7" t="s">
        <v>51</v>
      </c>
      <c r="H329" s="7" t="s">
        <v>352</v>
      </c>
      <c r="I329" s="7" t="s">
        <v>352</v>
      </c>
      <c r="J329" s="7" t="s">
        <v>352</v>
      </c>
      <c r="K329" s="7" t="s">
        <v>926</v>
      </c>
      <c r="L329" s="7" t="s">
        <v>926</v>
      </c>
      <c r="M329" s="7" t="s">
        <v>926</v>
      </c>
      <c r="N329" s="7" t="s">
        <v>352</v>
      </c>
      <c r="O329" s="7" t="s">
        <v>926</v>
      </c>
      <c r="P329" s="7" t="s">
        <v>352</v>
      </c>
      <c r="Q329" s="7" t="s">
        <v>991</v>
      </c>
      <c r="R329" s="7" t="s">
        <v>352</v>
      </c>
      <c r="S329" s="7" t="s">
        <v>1016</v>
      </c>
      <c r="T329" s="7" t="s">
        <v>1016</v>
      </c>
      <c r="U329" s="7" t="s">
        <v>46</v>
      </c>
      <c r="V329" s="210">
        <f t="shared" si="21"/>
        <v>28000</v>
      </c>
      <c r="W329" s="19">
        <v>28000</v>
      </c>
      <c r="X329" s="24"/>
      <c r="Y329" s="19">
        <v>20000</v>
      </c>
      <c r="Z329" s="19">
        <v>20000</v>
      </c>
      <c r="AA329" s="24"/>
      <c r="AB329" s="7" t="s">
        <v>45</v>
      </c>
      <c r="AC329" s="7" t="s">
        <v>45</v>
      </c>
      <c r="AD329" s="7" t="s">
        <v>45</v>
      </c>
      <c r="AE329" s="7" t="s">
        <v>45</v>
      </c>
      <c r="AF329" s="7" t="s">
        <v>45</v>
      </c>
      <c r="AG329" s="7" t="s">
        <v>45</v>
      </c>
      <c r="AH329" s="6"/>
      <c r="AI329" s="7" t="s">
        <v>47</v>
      </c>
      <c r="AJ329" s="8"/>
      <c r="AK329" s="235">
        <f t="shared" si="22"/>
        <v>8000</v>
      </c>
      <c r="AL329" s="235">
        <f t="shared" si="22"/>
        <v>0</v>
      </c>
      <c r="AM329" s="235">
        <f t="shared" si="23"/>
        <v>8000</v>
      </c>
    </row>
    <row r="330" spans="1:39" ht="18.600000000000001" customHeight="1" thickBot="1" x14ac:dyDescent="0.3">
      <c r="A330" s="16" t="s">
        <v>1017</v>
      </c>
      <c r="B330" s="6" t="s">
        <v>1018</v>
      </c>
      <c r="C330" s="222" t="s">
        <v>759</v>
      </c>
      <c r="D330" s="6" t="s">
        <v>1019</v>
      </c>
      <c r="E330" s="7" t="s">
        <v>80</v>
      </c>
      <c r="F330" s="7" t="s">
        <v>43</v>
      </c>
      <c r="G330" s="7" t="s">
        <v>51</v>
      </c>
      <c r="H330" s="7" t="s">
        <v>352</v>
      </c>
      <c r="I330" s="7" t="s">
        <v>352</v>
      </c>
      <c r="J330" s="7" t="s">
        <v>352</v>
      </c>
      <c r="K330" s="7" t="s">
        <v>926</v>
      </c>
      <c r="L330" s="7" t="s">
        <v>1007</v>
      </c>
      <c r="M330" s="7" t="s">
        <v>926</v>
      </c>
      <c r="N330" s="7" t="s">
        <v>352</v>
      </c>
      <c r="O330" s="7" t="s">
        <v>926</v>
      </c>
      <c r="P330" s="7" t="s">
        <v>352</v>
      </c>
      <c r="Q330" s="7" t="s">
        <v>1020</v>
      </c>
      <c r="R330" s="7" t="s">
        <v>352</v>
      </c>
      <c r="S330" s="18">
        <v>45323</v>
      </c>
      <c r="T330" s="18">
        <v>45323</v>
      </c>
      <c r="U330" s="7" t="s">
        <v>46</v>
      </c>
      <c r="V330" s="210">
        <f t="shared" si="21"/>
        <v>35000</v>
      </c>
      <c r="W330" s="19">
        <v>35000</v>
      </c>
      <c r="X330" s="24"/>
      <c r="Y330" s="19">
        <v>34618</v>
      </c>
      <c r="Z330" s="19">
        <v>34618</v>
      </c>
      <c r="AA330" s="24"/>
      <c r="AB330" s="7" t="s">
        <v>45</v>
      </c>
      <c r="AC330" s="7" t="s">
        <v>45</v>
      </c>
      <c r="AD330" s="7" t="s">
        <v>45</v>
      </c>
      <c r="AE330" s="7" t="s">
        <v>45</v>
      </c>
      <c r="AF330" s="7" t="s">
        <v>45</v>
      </c>
      <c r="AG330" s="7" t="s">
        <v>45</v>
      </c>
      <c r="AH330" s="6"/>
      <c r="AI330" s="7" t="s">
        <v>47</v>
      </c>
      <c r="AJ330" s="8"/>
      <c r="AK330" s="235">
        <f t="shared" si="22"/>
        <v>382</v>
      </c>
      <c r="AL330" s="235">
        <f t="shared" si="22"/>
        <v>0</v>
      </c>
      <c r="AM330" s="235">
        <f t="shared" si="23"/>
        <v>382</v>
      </c>
    </row>
    <row r="331" spans="1:39" ht="18.600000000000001" customHeight="1" thickBot="1" x14ac:dyDescent="0.3">
      <c r="A331" s="16" t="s">
        <v>1021</v>
      </c>
      <c r="B331" s="6" t="s">
        <v>1022</v>
      </c>
      <c r="C331" s="222" t="s">
        <v>1023</v>
      </c>
      <c r="D331" s="6" t="s">
        <v>1024</v>
      </c>
      <c r="E331" s="7" t="s">
        <v>1025</v>
      </c>
      <c r="F331" s="7" t="s">
        <v>43</v>
      </c>
      <c r="G331" s="7" t="s">
        <v>51</v>
      </c>
      <c r="H331" s="7" t="s">
        <v>352</v>
      </c>
      <c r="I331" s="7" t="s">
        <v>352</v>
      </c>
      <c r="J331" s="7" t="s">
        <v>352</v>
      </c>
      <c r="K331" s="7" t="s">
        <v>926</v>
      </c>
      <c r="L331" s="7" t="s">
        <v>926</v>
      </c>
      <c r="M331" s="7" t="s">
        <v>926</v>
      </c>
      <c r="N331" s="7" t="s">
        <v>352</v>
      </c>
      <c r="O331" s="7" t="s">
        <v>926</v>
      </c>
      <c r="P331" s="7" t="s">
        <v>352</v>
      </c>
      <c r="Q331" s="7" t="s">
        <v>991</v>
      </c>
      <c r="R331" s="7" t="s">
        <v>352</v>
      </c>
      <c r="S331" s="7" t="s">
        <v>1026</v>
      </c>
      <c r="T331" s="7" t="s">
        <v>1026</v>
      </c>
      <c r="U331" s="7" t="s">
        <v>46</v>
      </c>
      <c r="V331" s="210">
        <f t="shared" si="21"/>
        <v>272500</v>
      </c>
      <c r="W331" s="19">
        <v>272500</v>
      </c>
      <c r="X331" s="24"/>
      <c r="Y331" s="19">
        <v>272500</v>
      </c>
      <c r="Z331" s="19">
        <v>272500</v>
      </c>
      <c r="AA331" s="24"/>
      <c r="AB331" s="7" t="s">
        <v>45</v>
      </c>
      <c r="AC331" s="7" t="s">
        <v>45</v>
      </c>
      <c r="AD331" s="7" t="s">
        <v>45</v>
      </c>
      <c r="AE331" s="7" t="s">
        <v>45</v>
      </c>
      <c r="AF331" s="7" t="s">
        <v>45</v>
      </c>
      <c r="AG331" s="7" t="s">
        <v>45</v>
      </c>
      <c r="AH331" s="6"/>
      <c r="AI331" s="7" t="s">
        <v>47</v>
      </c>
      <c r="AJ331" s="8"/>
      <c r="AK331" s="235">
        <f t="shared" si="22"/>
        <v>0</v>
      </c>
      <c r="AL331" s="235">
        <f t="shared" si="22"/>
        <v>0</v>
      </c>
      <c r="AM331" s="235">
        <f t="shared" si="23"/>
        <v>0</v>
      </c>
    </row>
    <row r="332" spans="1:39" ht="18.600000000000001" customHeight="1" thickBot="1" x14ac:dyDescent="0.3">
      <c r="A332" s="16" t="s">
        <v>1027</v>
      </c>
      <c r="B332" s="6" t="s">
        <v>1028</v>
      </c>
      <c r="C332" s="222" t="s">
        <v>1029</v>
      </c>
      <c r="D332" s="6" t="s">
        <v>1030</v>
      </c>
      <c r="E332" s="7" t="s">
        <v>179</v>
      </c>
      <c r="F332" s="7" t="s">
        <v>43</v>
      </c>
      <c r="G332" s="7" t="s">
        <v>51</v>
      </c>
      <c r="H332" s="7" t="s">
        <v>352</v>
      </c>
      <c r="I332" s="7" t="s">
        <v>352</v>
      </c>
      <c r="J332" s="7" t="s">
        <v>352</v>
      </c>
      <c r="K332" s="7" t="s">
        <v>991</v>
      </c>
      <c r="L332" s="7" t="s">
        <v>1031</v>
      </c>
      <c r="M332" s="7" t="s">
        <v>991</v>
      </c>
      <c r="N332" s="7" t="s">
        <v>352</v>
      </c>
      <c r="O332" s="7" t="s">
        <v>926</v>
      </c>
      <c r="P332" s="7" t="s">
        <v>352</v>
      </c>
      <c r="Q332" s="7" t="s">
        <v>1020</v>
      </c>
      <c r="R332" s="7" t="s">
        <v>352</v>
      </c>
      <c r="S332" s="18">
        <v>45538</v>
      </c>
      <c r="T332" s="18">
        <v>45538</v>
      </c>
      <c r="U332" s="7" t="s">
        <v>46</v>
      </c>
      <c r="V332" s="210">
        <f t="shared" si="21"/>
        <v>125000</v>
      </c>
      <c r="W332" s="19">
        <v>125000</v>
      </c>
      <c r="X332" s="24"/>
      <c r="Y332" s="19">
        <v>47000</v>
      </c>
      <c r="Z332" s="19">
        <v>47000</v>
      </c>
      <c r="AA332" s="24"/>
      <c r="AB332" s="7" t="s">
        <v>45</v>
      </c>
      <c r="AC332" s="7" t="s">
        <v>45</v>
      </c>
      <c r="AD332" s="7" t="s">
        <v>45</v>
      </c>
      <c r="AE332" s="7" t="s">
        <v>45</v>
      </c>
      <c r="AF332" s="7" t="s">
        <v>45</v>
      </c>
      <c r="AG332" s="7" t="s">
        <v>45</v>
      </c>
      <c r="AH332" s="6"/>
      <c r="AI332" s="7" t="s">
        <v>47</v>
      </c>
      <c r="AJ332" s="8"/>
      <c r="AK332" s="235">
        <f t="shared" si="22"/>
        <v>78000</v>
      </c>
      <c r="AL332" s="235">
        <f t="shared" si="22"/>
        <v>0</v>
      </c>
      <c r="AM332" s="235">
        <f t="shared" si="23"/>
        <v>78000</v>
      </c>
    </row>
    <row r="333" spans="1:39" ht="18.600000000000001" customHeight="1" thickBot="1" x14ac:dyDescent="0.3">
      <c r="A333" s="16" t="s">
        <v>1032</v>
      </c>
      <c r="B333" s="6" t="s">
        <v>1033</v>
      </c>
      <c r="C333" s="222" t="s">
        <v>1034</v>
      </c>
      <c r="D333" s="6" t="s">
        <v>962</v>
      </c>
      <c r="E333" s="7" t="s">
        <v>80</v>
      </c>
      <c r="F333" s="7" t="s">
        <v>43</v>
      </c>
      <c r="G333" s="7" t="s">
        <v>51</v>
      </c>
      <c r="H333" s="7" t="s">
        <v>352</v>
      </c>
      <c r="I333" s="7" t="s">
        <v>352</v>
      </c>
      <c r="J333" s="7" t="s">
        <v>352</v>
      </c>
      <c r="K333" s="7" t="s">
        <v>991</v>
      </c>
      <c r="L333" s="7" t="s">
        <v>1031</v>
      </c>
      <c r="M333" s="7" t="s">
        <v>991</v>
      </c>
      <c r="N333" s="7" t="s">
        <v>352</v>
      </c>
      <c r="O333" s="7" t="s">
        <v>926</v>
      </c>
      <c r="P333" s="7" t="s">
        <v>352</v>
      </c>
      <c r="Q333" s="7" t="s">
        <v>1020</v>
      </c>
      <c r="R333" s="7" t="s">
        <v>352</v>
      </c>
      <c r="S333" s="7" t="s">
        <v>1035</v>
      </c>
      <c r="T333" s="7" t="s">
        <v>1035</v>
      </c>
      <c r="U333" s="7" t="s">
        <v>46</v>
      </c>
      <c r="V333" s="210">
        <f t="shared" si="21"/>
        <v>96000</v>
      </c>
      <c r="W333" s="19">
        <v>96000</v>
      </c>
      <c r="X333" s="24"/>
      <c r="Y333" s="19">
        <v>96000</v>
      </c>
      <c r="Z333" s="19">
        <v>96000</v>
      </c>
      <c r="AA333" s="24"/>
      <c r="AB333" s="7" t="s">
        <v>45</v>
      </c>
      <c r="AC333" s="7" t="s">
        <v>45</v>
      </c>
      <c r="AD333" s="7" t="s">
        <v>45</v>
      </c>
      <c r="AE333" s="7" t="s">
        <v>45</v>
      </c>
      <c r="AF333" s="7" t="s">
        <v>45</v>
      </c>
      <c r="AG333" s="7" t="s">
        <v>45</v>
      </c>
      <c r="AH333" s="6"/>
      <c r="AI333" s="7" t="s">
        <v>47</v>
      </c>
      <c r="AJ333" s="8"/>
      <c r="AK333" s="235">
        <f t="shared" si="22"/>
        <v>0</v>
      </c>
      <c r="AL333" s="235">
        <f t="shared" si="22"/>
        <v>0</v>
      </c>
      <c r="AM333" s="235">
        <f t="shared" si="23"/>
        <v>0</v>
      </c>
    </row>
    <row r="334" spans="1:39" ht="18.600000000000001" customHeight="1" thickBot="1" x14ac:dyDescent="0.3">
      <c r="A334" s="16" t="s">
        <v>1036</v>
      </c>
      <c r="B334" s="6" t="s">
        <v>416</v>
      </c>
      <c r="C334" s="222" t="s">
        <v>1037</v>
      </c>
      <c r="D334" s="6" t="s">
        <v>1038</v>
      </c>
      <c r="E334" s="7" t="s">
        <v>179</v>
      </c>
      <c r="F334" s="7" t="s">
        <v>43</v>
      </c>
      <c r="G334" s="7" t="s">
        <v>51</v>
      </c>
      <c r="H334" s="7" t="s">
        <v>352</v>
      </c>
      <c r="I334" s="7" t="s">
        <v>849</v>
      </c>
      <c r="J334" s="7" t="s">
        <v>352</v>
      </c>
      <c r="K334" s="7" t="s">
        <v>991</v>
      </c>
      <c r="L334" s="7" t="s">
        <v>1031</v>
      </c>
      <c r="M334" s="7" t="s">
        <v>991</v>
      </c>
      <c r="N334" s="7" t="s">
        <v>352</v>
      </c>
      <c r="O334" s="7" t="s">
        <v>926</v>
      </c>
      <c r="P334" s="7" t="s">
        <v>352</v>
      </c>
      <c r="Q334" s="7" t="s">
        <v>1020</v>
      </c>
      <c r="R334" s="7" t="s">
        <v>352</v>
      </c>
      <c r="S334" s="18">
        <v>45505</v>
      </c>
      <c r="T334" s="18">
        <v>45505</v>
      </c>
      <c r="U334" s="7" t="s">
        <v>46</v>
      </c>
      <c r="V334" s="210">
        <f t="shared" si="21"/>
        <v>207350</v>
      </c>
      <c r="W334" s="24"/>
      <c r="X334" s="19">
        <v>207350</v>
      </c>
      <c r="Y334" s="19">
        <v>189695</v>
      </c>
      <c r="Z334" s="24"/>
      <c r="AA334" s="19">
        <v>189695</v>
      </c>
      <c r="AB334" s="7" t="s">
        <v>45</v>
      </c>
      <c r="AC334" s="7" t="s">
        <v>45</v>
      </c>
      <c r="AD334" s="7" t="s">
        <v>45</v>
      </c>
      <c r="AE334" s="7" t="s">
        <v>45</v>
      </c>
      <c r="AF334" s="7" t="s">
        <v>45</v>
      </c>
      <c r="AG334" s="7" t="s">
        <v>45</v>
      </c>
      <c r="AH334" s="6"/>
      <c r="AI334" s="7" t="s">
        <v>47</v>
      </c>
      <c r="AJ334" s="8"/>
      <c r="AK334" s="235">
        <f t="shared" si="22"/>
        <v>0</v>
      </c>
      <c r="AL334" s="235">
        <f t="shared" si="22"/>
        <v>17655</v>
      </c>
      <c r="AM334" s="235">
        <f t="shared" si="23"/>
        <v>17655</v>
      </c>
    </row>
    <row r="335" spans="1:39" ht="18.600000000000001" customHeight="1" thickBot="1" x14ac:dyDescent="0.3">
      <c r="A335" s="16" t="s">
        <v>1039</v>
      </c>
      <c r="B335" s="6" t="s">
        <v>345</v>
      </c>
      <c r="C335" s="222" t="s">
        <v>1037</v>
      </c>
      <c r="D335" s="6" t="s">
        <v>1038</v>
      </c>
      <c r="E335" s="7" t="s">
        <v>179</v>
      </c>
      <c r="F335" s="7" t="s">
        <v>43</v>
      </c>
      <c r="G335" s="7" t="s">
        <v>51</v>
      </c>
      <c r="H335" s="7" t="s">
        <v>352</v>
      </c>
      <c r="I335" s="7" t="s">
        <v>849</v>
      </c>
      <c r="J335" s="7" t="s">
        <v>352</v>
      </c>
      <c r="K335" s="7" t="s">
        <v>991</v>
      </c>
      <c r="L335" s="7" t="s">
        <v>1040</v>
      </c>
      <c r="M335" s="7" t="s">
        <v>991</v>
      </c>
      <c r="N335" s="7" t="s">
        <v>352</v>
      </c>
      <c r="O335" s="7" t="s">
        <v>926</v>
      </c>
      <c r="P335" s="7" t="s">
        <v>352</v>
      </c>
      <c r="Q335" s="7" t="s">
        <v>1020</v>
      </c>
      <c r="R335" s="7" t="s">
        <v>352</v>
      </c>
      <c r="S335" s="18">
        <v>45383</v>
      </c>
      <c r="T335" s="18">
        <v>45383</v>
      </c>
      <c r="U335" s="7" t="s">
        <v>46</v>
      </c>
      <c r="V335" s="210">
        <f t="shared" si="21"/>
        <v>132215</v>
      </c>
      <c r="W335" s="24"/>
      <c r="X335" s="19">
        <v>132215</v>
      </c>
      <c r="Y335" s="19">
        <v>128165</v>
      </c>
      <c r="Z335" s="24"/>
      <c r="AA335" s="19">
        <v>128165</v>
      </c>
      <c r="AB335" s="7" t="s">
        <v>45</v>
      </c>
      <c r="AC335" s="7" t="s">
        <v>45</v>
      </c>
      <c r="AD335" s="7" t="s">
        <v>45</v>
      </c>
      <c r="AE335" s="7" t="s">
        <v>45</v>
      </c>
      <c r="AF335" s="7" t="s">
        <v>45</v>
      </c>
      <c r="AG335" s="7" t="s">
        <v>45</v>
      </c>
      <c r="AH335" s="6"/>
      <c r="AI335" s="7" t="s">
        <v>47</v>
      </c>
      <c r="AJ335" s="8"/>
      <c r="AK335" s="235">
        <f t="shared" si="22"/>
        <v>0</v>
      </c>
      <c r="AL335" s="235">
        <f t="shared" si="22"/>
        <v>4050</v>
      </c>
      <c r="AM335" s="235">
        <f t="shared" si="23"/>
        <v>4050</v>
      </c>
    </row>
    <row r="336" spans="1:39" ht="18.600000000000001" customHeight="1" thickBot="1" x14ac:dyDescent="0.3">
      <c r="A336" s="16" t="s">
        <v>1041</v>
      </c>
      <c r="B336" s="6" t="s">
        <v>1042</v>
      </c>
      <c r="C336" s="222" t="s">
        <v>1037</v>
      </c>
      <c r="D336" s="6" t="s">
        <v>1038</v>
      </c>
      <c r="E336" s="7" t="s">
        <v>179</v>
      </c>
      <c r="F336" s="7" t="s">
        <v>43</v>
      </c>
      <c r="G336" s="7" t="s">
        <v>51</v>
      </c>
      <c r="H336" s="7" t="s">
        <v>352</v>
      </c>
      <c r="I336" s="7" t="s">
        <v>849</v>
      </c>
      <c r="J336" s="7" t="s">
        <v>352</v>
      </c>
      <c r="K336" s="7" t="s">
        <v>991</v>
      </c>
      <c r="L336" s="7" t="s">
        <v>1040</v>
      </c>
      <c r="M336" s="7" t="s">
        <v>991</v>
      </c>
      <c r="N336" s="7" t="s">
        <v>352</v>
      </c>
      <c r="O336" s="7" t="s">
        <v>926</v>
      </c>
      <c r="P336" s="7" t="s">
        <v>352</v>
      </c>
      <c r="Q336" s="7" t="s">
        <v>1020</v>
      </c>
      <c r="R336" s="7" t="s">
        <v>352</v>
      </c>
      <c r="S336" s="7" t="s">
        <v>1043</v>
      </c>
      <c r="T336" s="7" t="s">
        <v>1043</v>
      </c>
      <c r="U336" s="7" t="s">
        <v>46</v>
      </c>
      <c r="V336" s="210">
        <f t="shared" si="21"/>
        <v>27845</v>
      </c>
      <c r="W336" s="24"/>
      <c r="X336" s="19">
        <v>27845</v>
      </c>
      <c r="Y336" s="19">
        <v>19320</v>
      </c>
      <c r="Z336" s="24"/>
      <c r="AA336" s="19">
        <v>19320</v>
      </c>
      <c r="AB336" s="7" t="s">
        <v>45</v>
      </c>
      <c r="AC336" s="7" t="s">
        <v>45</v>
      </c>
      <c r="AD336" s="7" t="s">
        <v>45</v>
      </c>
      <c r="AE336" s="7" t="s">
        <v>45</v>
      </c>
      <c r="AF336" s="7" t="s">
        <v>45</v>
      </c>
      <c r="AG336" s="7" t="s">
        <v>45</v>
      </c>
      <c r="AH336" s="6"/>
      <c r="AI336" s="7" t="s">
        <v>47</v>
      </c>
      <c r="AJ336" s="8"/>
      <c r="AK336" s="235">
        <f t="shared" si="22"/>
        <v>0</v>
      </c>
      <c r="AL336" s="235">
        <f t="shared" si="22"/>
        <v>8525</v>
      </c>
      <c r="AM336" s="235">
        <f t="shared" si="23"/>
        <v>8525</v>
      </c>
    </row>
    <row r="337" spans="1:40" ht="18.600000000000001" customHeight="1" thickBot="1" x14ac:dyDescent="0.3">
      <c r="A337" s="16" t="s">
        <v>1044</v>
      </c>
      <c r="B337" s="6" t="s">
        <v>1045</v>
      </c>
      <c r="C337" s="222" t="s">
        <v>1037</v>
      </c>
      <c r="D337" s="6" t="s">
        <v>1038</v>
      </c>
      <c r="E337" s="7" t="s">
        <v>179</v>
      </c>
      <c r="F337" s="7" t="s">
        <v>43</v>
      </c>
      <c r="G337" s="7" t="s">
        <v>51</v>
      </c>
      <c r="H337" s="7" t="s">
        <v>352</v>
      </c>
      <c r="I337" s="7" t="s">
        <v>849</v>
      </c>
      <c r="J337" s="7" t="s">
        <v>352</v>
      </c>
      <c r="K337" s="7" t="s">
        <v>991</v>
      </c>
      <c r="L337" s="7" t="s">
        <v>1040</v>
      </c>
      <c r="M337" s="7" t="s">
        <v>991</v>
      </c>
      <c r="N337" s="7" t="s">
        <v>352</v>
      </c>
      <c r="O337" s="7" t="s">
        <v>926</v>
      </c>
      <c r="P337" s="7" t="s">
        <v>352</v>
      </c>
      <c r="Q337" s="7" t="s">
        <v>1020</v>
      </c>
      <c r="R337" s="7" t="s">
        <v>352</v>
      </c>
      <c r="S337" s="18">
        <v>45597</v>
      </c>
      <c r="T337" s="18">
        <v>45597</v>
      </c>
      <c r="U337" s="7" t="s">
        <v>46</v>
      </c>
      <c r="V337" s="210">
        <f t="shared" si="21"/>
        <v>92175</v>
      </c>
      <c r="W337" s="24"/>
      <c r="X337" s="19">
        <v>92175</v>
      </c>
      <c r="Y337" s="19">
        <v>72925</v>
      </c>
      <c r="Z337" s="24"/>
      <c r="AA337" s="19">
        <v>72925</v>
      </c>
      <c r="AB337" s="7" t="s">
        <v>45</v>
      </c>
      <c r="AC337" s="7" t="s">
        <v>45</v>
      </c>
      <c r="AD337" s="7" t="s">
        <v>45</v>
      </c>
      <c r="AE337" s="7" t="s">
        <v>45</v>
      </c>
      <c r="AF337" s="7" t="s">
        <v>45</v>
      </c>
      <c r="AG337" s="7" t="s">
        <v>45</v>
      </c>
      <c r="AH337" s="6"/>
      <c r="AI337" s="7" t="s">
        <v>47</v>
      </c>
      <c r="AJ337" s="8"/>
      <c r="AK337" s="235">
        <f t="shared" si="22"/>
        <v>0</v>
      </c>
      <c r="AL337" s="235">
        <f t="shared" si="22"/>
        <v>19250</v>
      </c>
      <c r="AM337" s="235">
        <f t="shared" si="23"/>
        <v>19250</v>
      </c>
    </row>
    <row r="338" spans="1:40" ht="18.600000000000001" customHeight="1" thickBot="1" x14ac:dyDescent="0.3">
      <c r="A338" s="16" t="s">
        <v>1046</v>
      </c>
      <c r="B338" s="6" t="s">
        <v>1047</v>
      </c>
      <c r="C338" s="222" t="s">
        <v>1037</v>
      </c>
      <c r="D338" s="6" t="s">
        <v>1038</v>
      </c>
      <c r="E338" s="7" t="s">
        <v>179</v>
      </c>
      <c r="F338" s="7" t="s">
        <v>43</v>
      </c>
      <c r="G338" s="7" t="s">
        <v>51</v>
      </c>
      <c r="H338" s="7" t="s">
        <v>352</v>
      </c>
      <c r="I338" s="7" t="s">
        <v>849</v>
      </c>
      <c r="J338" s="7" t="s">
        <v>352</v>
      </c>
      <c r="K338" s="7" t="s">
        <v>991</v>
      </c>
      <c r="L338" s="7" t="s">
        <v>1040</v>
      </c>
      <c r="M338" s="7" t="s">
        <v>991</v>
      </c>
      <c r="N338" s="7" t="s">
        <v>352</v>
      </c>
      <c r="O338" s="7" t="s">
        <v>926</v>
      </c>
      <c r="P338" s="7" t="s">
        <v>352</v>
      </c>
      <c r="Q338" s="7" t="s">
        <v>1020</v>
      </c>
      <c r="R338" s="7" t="s">
        <v>352</v>
      </c>
      <c r="S338" s="6"/>
      <c r="T338" s="6"/>
      <c r="U338" s="7" t="s">
        <v>46</v>
      </c>
      <c r="V338" s="210">
        <f t="shared" si="21"/>
        <v>36960</v>
      </c>
      <c r="W338" s="24"/>
      <c r="X338" s="19">
        <v>36960</v>
      </c>
      <c r="Y338" s="19">
        <v>36960</v>
      </c>
      <c r="Z338" s="24"/>
      <c r="AA338" s="19">
        <v>36960</v>
      </c>
      <c r="AB338" s="7" t="s">
        <v>45</v>
      </c>
      <c r="AC338" s="7" t="s">
        <v>45</v>
      </c>
      <c r="AD338" s="7" t="s">
        <v>45</v>
      </c>
      <c r="AE338" s="7" t="s">
        <v>45</v>
      </c>
      <c r="AF338" s="7" t="s">
        <v>45</v>
      </c>
      <c r="AG338" s="7" t="s">
        <v>45</v>
      </c>
      <c r="AH338" s="6"/>
      <c r="AI338" s="7" t="s">
        <v>47</v>
      </c>
      <c r="AJ338" s="8"/>
      <c r="AK338" s="235">
        <f t="shared" si="22"/>
        <v>0</v>
      </c>
      <c r="AL338" s="235">
        <f t="shared" si="22"/>
        <v>0</v>
      </c>
      <c r="AM338" s="235">
        <f t="shared" si="23"/>
        <v>0</v>
      </c>
    </row>
    <row r="339" spans="1:40" ht="18.600000000000001" customHeight="1" thickBot="1" x14ac:dyDescent="0.3">
      <c r="A339" s="16" t="s">
        <v>1048</v>
      </c>
      <c r="B339" s="6" t="s">
        <v>1049</v>
      </c>
      <c r="C339" s="222" t="s">
        <v>1037</v>
      </c>
      <c r="D339" s="6" t="s">
        <v>1038</v>
      </c>
      <c r="E339" s="7" t="s">
        <v>179</v>
      </c>
      <c r="F339" s="7" t="s">
        <v>43</v>
      </c>
      <c r="G339" s="7" t="s">
        <v>51</v>
      </c>
      <c r="H339" s="7" t="s">
        <v>352</v>
      </c>
      <c r="I339" s="7" t="s">
        <v>849</v>
      </c>
      <c r="J339" s="7" t="s">
        <v>352</v>
      </c>
      <c r="K339" s="7" t="s">
        <v>991</v>
      </c>
      <c r="L339" s="7" t="s">
        <v>1040</v>
      </c>
      <c r="M339" s="7" t="s">
        <v>991</v>
      </c>
      <c r="N339" s="7" t="s">
        <v>352</v>
      </c>
      <c r="O339" s="7" t="s">
        <v>926</v>
      </c>
      <c r="P339" s="7" t="s">
        <v>352</v>
      </c>
      <c r="Q339" s="7" t="s">
        <v>1020</v>
      </c>
      <c r="R339" s="7" t="s">
        <v>352</v>
      </c>
      <c r="S339" s="6"/>
      <c r="T339" s="6"/>
      <c r="U339" s="7" t="s">
        <v>46</v>
      </c>
      <c r="V339" s="210">
        <f t="shared" si="21"/>
        <v>35241</v>
      </c>
      <c r="W339" s="24"/>
      <c r="X339" s="19">
        <v>35241</v>
      </c>
      <c r="Y339" s="19">
        <v>29855</v>
      </c>
      <c r="Z339" s="24"/>
      <c r="AA339" s="19">
        <v>29855</v>
      </c>
      <c r="AB339" s="7" t="s">
        <v>45</v>
      </c>
      <c r="AC339" s="7" t="s">
        <v>45</v>
      </c>
      <c r="AD339" s="7" t="s">
        <v>45</v>
      </c>
      <c r="AE339" s="7" t="s">
        <v>45</v>
      </c>
      <c r="AF339" s="7" t="s">
        <v>45</v>
      </c>
      <c r="AG339" s="7" t="s">
        <v>45</v>
      </c>
      <c r="AH339" s="6"/>
      <c r="AI339" s="7" t="s">
        <v>47</v>
      </c>
      <c r="AJ339" s="8"/>
      <c r="AK339" s="235">
        <f t="shared" si="22"/>
        <v>0</v>
      </c>
      <c r="AL339" s="235">
        <f t="shared" si="22"/>
        <v>5386</v>
      </c>
      <c r="AM339" s="235">
        <f t="shared" si="23"/>
        <v>5386</v>
      </c>
    </row>
    <row r="340" spans="1:40" ht="18.600000000000001" customHeight="1" thickBot="1" x14ac:dyDescent="0.3">
      <c r="A340" s="16" t="s">
        <v>1050</v>
      </c>
      <c r="B340" s="6" t="s">
        <v>345</v>
      </c>
      <c r="C340" s="222" t="s">
        <v>1051</v>
      </c>
      <c r="D340" s="6" t="s">
        <v>1052</v>
      </c>
      <c r="E340" s="7" t="s">
        <v>179</v>
      </c>
      <c r="F340" s="7" t="s">
        <v>43</v>
      </c>
      <c r="G340" s="7" t="s">
        <v>51</v>
      </c>
      <c r="H340" s="7" t="s">
        <v>352</v>
      </c>
      <c r="I340" s="7" t="s">
        <v>849</v>
      </c>
      <c r="J340" s="7" t="s">
        <v>352</v>
      </c>
      <c r="K340" s="7" t="s">
        <v>991</v>
      </c>
      <c r="L340" s="7" t="s">
        <v>1040</v>
      </c>
      <c r="M340" s="7" t="s">
        <v>991</v>
      </c>
      <c r="N340" s="7" t="s">
        <v>352</v>
      </c>
      <c r="O340" s="7" t="s">
        <v>926</v>
      </c>
      <c r="P340" s="7" t="s">
        <v>352</v>
      </c>
      <c r="Q340" s="7" t="s">
        <v>1020</v>
      </c>
      <c r="R340" s="7" t="s">
        <v>352</v>
      </c>
      <c r="S340" s="18">
        <v>45352</v>
      </c>
      <c r="T340" s="18">
        <v>45352</v>
      </c>
      <c r="U340" s="7" t="s">
        <v>46</v>
      </c>
      <c r="V340" s="210">
        <f t="shared" si="21"/>
        <v>15388</v>
      </c>
      <c r="W340" s="24"/>
      <c r="X340" s="19">
        <v>15388</v>
      </c>
      <c r="Y340" s="19">
        <v>11260</v>
      </c>
      <c r="Z340" s="24"/>
      <c r="AA340" s="19">
        <v>11260</v>
      </c>
      <c r="AB340" s="7" t="s">
        <v>45</v>
      </c>
      <c r="AC340" s="7" t="s">
        <v>45</v>
      </c>
      <c r="AD340" s="7" t="s">
        <v>45</v>
      </c>
      <c r="AE340" s="7" t="s">
        <v>45</v>
      </c>
      <c r="AF340" s="7" t="s">
        <v>45</v>
      </c>
      <c r="AG340" s="7" t="s">
        <v>45</v>
      </c>
      <c r="AH340" s="6"/>
      <c r="AI340" s="7" t="s">
        <v>47</v>
      </c>
      <c r="AJ340" s="8"/>
      <c r="AK340" s="235">
        <f t="shared" si="22"/>
        <v>0</v>
      </c>
      <c r="AL340" s="235">
        <f t="shared" si="22"/>
        <v>4128</v>
      </c>
      <c r="AM340" s="235">
        <f t="shared" si="23"/>
        <v>4128</v>
      </c>
    </row>
    <row r="341" spans="1:40" ht="18.600000000000001" customHeight="1" thickBot="1" x14ac:dyDescent="0.3">
      <c r="A341" s="16" t="s">
        <v>1053</v>
      </c>
      <c r="B341" s="6" t="s">
        <v>1054</v>
      </c>
      <c r="C341" s="222" t="s">
        <v>1051</v>
      </c>
      <c r="D341" s="6" t="s">
        <v>1052</v>
      </c>
      <c r="E341" s="7" t="s">
        <v>179</v>
      </c>
      <c r="F341" s="7" t="s">
        <v>43</v>
      </c>
      <c r="G341" s="7" t="s">
        <v>51</v>
      </c>
      <c r="H341" s="7" t="s">
        <v>352</v>
      </c>
      <c r="I341" s="7" t="s">
        <v>849</v>
      </c>
      <c r="J341" s="7" t="s">
        <v>352</v>
      </c>
      <c r="K341" s="7" t="s">
        <v>991</v>
      </c>
      <c r="L341" s="7" t="s">
        <v>1040</v>
      </c>
      <c r="M341" s="7" t="s">
        <v>991</v>
      </c>
      <c r="N341" s="7" t="s">
        <v>352</v>
      </c>
      <c r="O341" s="7" t="s">
        <v>926</v>
      </c>
      <c r="P341" s="7" t="s">
        <v>352</v>
      </c>
      <c r="Q341" s="7" t="s">
        <v>1020</v>
      </c>
      <c r="R341" s="7" t="s">
        <v>352</v>
      </c>
      <c r="S341" s="18">
        <v>45505</v>
      </c>
      <c r="T341" s="18">
        <v>45505</v>
      </c>
      <c r="U341" s="7" t="s">
        <v>46</v>
      </c>
      <c r="V341" s="210">
        <f t="shared" si="21"/>
        <v>64151</v>
      </c>
      <c r="W341" s="24"/>
      <c r="X341" s="19">
        <v>64151</v>
      </c>
      <c r="Y341" s="19">
        <v>55654</v>
      </c>
      <c r="Z341" s="24"/>
      <c r="AA341" s="19">
        <v>55654</v>
      </c>
      <c r="AB341" s="7" t="s">
        <v>45</v>
      </c>
      <c r="AC341" s="7" t="s">
        <v>45</v>
      </c>
      <c r="AD341" s="7" t="s">
        <v>45</v>
      </c>
      <c r="AE341" s="7" t="s">
        <v>45</v>
      </c>
      <c r="AF341" s="7" t="s">
        <v>45</v>
      </c>
      <c r="AG341" s="7" t="s">
        <v>45</v>
      </c>
      <c r="AH341" s="6"/>
      <c r="AI341" s="7" t="s">
        <v>47</v>
      </c>
      <c r="AJ341" s="8"/>
      <c r="AK341" s="235">
        <f t="shared" si="22"/>
        <v>0</v>
      </c>
      <c r="AL341" s="235">
        <f t="shared" si="22"/>
        <v>8497</v>
      </c>
      <c r="AM341" s="235">
        <f t="shared" si="23"/>
        <v>8497</v>
      </c>
    </row>
    <row r="342" spans="1:40" ht="18.600000000000001" customHeight="1" thickBot="1" x14ac:dyDescent="0.3">
      <c r="A342" s="16" t="s">
        <v>1055</v>
      </c>
      <c r="B342" s="6" t="s">
        <v>1049</v>
      </c>
      <c r="C342" s="222" t="s">
        <v>1051</v>
      </c>
      <c r="D342" s="6" t="s">
        <v>1052</v>
      </c>
      <c r="E342" s="7" t="s">
        <v>179</v>
      </c>
      <c r="F342" s="7" t="s">
        <v>43</v>
      </c>
      <c r="G342" s="7" t="s">
        <v>51</v>
      </c>
      <c r="H342" s="7" t="s">
        <v>352</v>
      </c>
      <c r="I342" s="7" t="s">
        <v>849</v>
      </c>
      <c r="J342" s="7" t="s">
        <v>352</v>
      </c>
      <c r="K342" s="7" t="s">
        <v>991</v>
      </c>
      <c r="L342" s="7" t="s">
        <v>1040</v>
      </c>
      <c r="M342" s="7" t="s">
        <v>991</v>
      </c>
      <c r="N342" s="7" t="s">
        <v>352</v>
      </c>
      <c r="O342" s="7" t="s">
        <v>926</v>
      </c>
      <c r="P342" s="7" t="s">
        <v>352</v>
      </c>
      <c r="Q342" s="7" t="s">
        <v>1020</v>
      </c>
      <c r="R342" s="7" t="s">
        <v>352</v>
      </c>
      <c r="S342" s="7" t="s">
        <v>1056</v>
      </c>
      <c r="T342" s="7" t="s">
        <v>1056</v>
      </c>
      <c r="U342" s="7" t="s">
        <v>46</v>
      </c>
      <c r="V342" s="210">
        <f t="shared" si="21"/>
        <v>6590</v>
      </c>
      <c r="W342" s="24"/>
      <c r="X342" s="19">
        <v>6590</v>
      </c>
      <c r="Y342" s="19">
        <v>4920</v>
      </c>
      <c r="Z342" s="24"/>
      <c r="AA342" s="19">
        <v>4920</v>
      </c>
      <c r="AB342" s="7" t="s">
        <v>45</v>
      </c>
      <c r="AC342" s="7" t="s">
        <v>45</v>
      </c>
      <c r="AD342" s="7" t="s">
        <v>45</v>
      </c>
      <c r="AE342" s="7" t="s">
        <v>45</v>
      </c>
      <c r="AF342" s="7" t="s">
        <v>45</v>
      </c>
      <c r="AG342" s="7" t="s">
        <v>45</v>
      </c>
      <c r="AH342" s="6"/>
      <c r="AI342" s="7" t="s">
        <v>47</v>
      </c>
      <c r="AJ342" s="8"/>
      <c r="AK342" s="235">
        <f t="shared" si="22"/>
        <v>0</v>
      </c>
      <c r="AL342" s="235">
        <f t="shared" si="22"/>
        <v>1670</v>
      </c>
      <c r="AM342" s="235">
        <f t="shared" si="23"/>
        <v>1670</v>
      </c>
    </row>
    <row r="343" spans="1:40" ht="18.600000000000001" customHeight="1" thickBot="1" x14ac:dyDescent="0.3">
      <c r="A343" s="16" t="s">
        <v>1057</v>
      </c>
      <c r="B343" s="6" t="s">
        <v>1058</v>
      </c>
      <c r="C343" s="222" t="s">
        <v>1051</v>
      </c>
      <c r="D343" s="6" t="s">
        <v>1052</v>
      </c>
      <c r="E343" s="7" t="s">
        <v>179</v>
      </c>
      <c r="F343" s="7" t="s">
        <v>43</v>
      </c>
      <c r="G343" s="7" t="s">
        <v>51</v>
      </c>
      <c r="H343" s="7" t="s">
        <v>352</v>
      </c>
      <c r="I343" s="7" t="s">
        <v>849</v>
      </c>
      <c r="J343" s="7" t="s">
        <v>352</v>
      </c>
      <c r="K343" s="7" t="s">
        <v>991</v>
      </c>
      <c r="L343" s="7" t="s">
        <v>1040</v>
      </c>
      <c r="M343" s="7" t="s">
        <v>991</v>
      </c>
      <c r="N343" s="7" t="s">
        <v>352</v>
      </c>
      <c r="O343" s="7" t="s">
        <v>926</v>
      </c>
      <c r="P343" s="7" t="s">
        <v>352</v>
      </c>
      <c r="Q343" s="7" t="s">
        <v>1020</v>
      </c>
      <c r="R343" s="7" t="s">
        <v>352</v>
      </c>
      <c r="S343" s="7" t="s">
        <v>1043</v>
      </c>
      <c r="T343" s="7" t="s">
        <v>1043</v>
      </c>
      <c r="U343" s="7" t="s">
        <v>46</v>
      </c>
      <c r="V343" s="210">
        <f t="shared" si="21"/>
        <v>14782</v>
      </c>
      <c r="W343" s="24"/>
      <c r="X343" s="19">
        <v>14782</v>
      </c>
      <c r="Y343" s="19">
        <v>10024</v>
      </c>
      <c r="Z343" s="24"/>
      <c r="AA343" s="19">
        <v>10024</v>
      </c>
      <c r="AB343" s="7" t="s">
        <v>45</v>
      </c>
      <c r="AC343" s="7" t="s">
        <v>45</v>
      </c>
      <c r="AD343" s="7" t="s">
        <v>45</v>
      </c>
      <c r="AE343" s="7" t="s">
        <v>45</v>
      </c>
      <c r="AF343" s="7" t="s">
        <v>45</v>
      </c>
      <c r="AG343" s="7" t="s">
        <v>45</v>
      </c>
      <c r="AH343" s="6"/>
      <c r="AI343" s="7" t="s">
        <v>47</v>
      </c>
      <c r="AJ343" s="8"/>
      <c r="AK343" s="235">
        <f t="shared" si="22"/>
        <v>0</v>
      </c>
      <c r="AL343" s="235">
        <f t="shared" si="22"/>
        <v>4758</v>
      </c>
      <c r="AM343" s="235">
        <f t="shared" si="23"/>
        <v>4758</v>
      </c>
    </row>
    <row r="344" spans="1:40" ht="18.600000000000001" customHeight="1" thickBot="1" x14ac:dyDescent="0.3">
      <c r="A344" s="16" t="s">
        <v>1059</v>
      </c>
      <c r="B344" s="6" t="s">
        <v>1060</v>
      </c>
      <c r="C344" s="222" t="s">
        <v>1051</v>
      </c>
      <c r="D344" s="6" t="s">
        <v>1052</v>
      </c>
      <c r="E344" s="7" t="s">
        <v>179</v>
      </c>
      <c r="F344" s="7" t="s">
        <v>43</v>
      </c>
      <c r="G344" s="7" t="s">
        <v>51</v>
      </c>
      <c r="H344" s="7" t="s">
        <v>352</v>
      </c>
      <c r="I344" s="7" t="s">
        <v>849</v>
      </c>
      <c r="J344" s="7" t="s">
        <v>352</v>
      </c>
      <c r="K344" s="7" t="s">
        <v>991</v>
      </c>
      <c r="L344" s="7" t="s">
        <v>1040</v>
      </c>
      <c r="M344" s="7" t="s">
        <v>991</v>
      </c>
      <c r="N344" s="7" t="s">
        <v>352</v>
      </c>
      <c r="O344" s="7" t="s">
        <v>926</v>
      </c>
      <c r="P344" s="7" t="s">
        <v>352</v>
      </c>
      <c r="Q344" s="7" t="s">
        <v>1020</v>
      </c>
      <c r="R344" s="7" t="s">
        <v>352</v>
      </c>
      <c r="S344" s="18">
        <v>45536</v>
      </c>
      <c r="T344" s="18">
        <v>45536</v>
      </c>
      <c r="U344" s="7" t="s">
        <v>46</v>
      </c>
      <c r="V344" s="210">
        <f t="shared" si="21"/>
        <v>8800</v>
      </c>
      <c r="W344" s="24"/>
      <c r="X344" s="19">
        <v>8800</v>
      </c>
      <c r="Y344" s="19">
        <v>7650</v>
      </c>
      <c r="Z344" s="24"/>
      <c r="AA344" s="19">
        <v>7650</v>
      </c>
      <c r="AB344" s="7" t="s">
        <v>45</v>
      </c>
      <c r="AC344" s="7" t="s">
        <v>45</v>
      </c>
      <c r="AD344" s="7" t="s">
        <v>45</v>
      </c>
      <c r="AE344" s="7" t="s">
        <v>45</v>
      </c>
      <c r="AF344" s="7" t="s">
        <v>45</v>
      </c>
      <c r="AG344" s="7" t="s">
        <v>45</v>
      </c>
      <c r="AH344" s="6"/>
      <c r="AI344" s="7" t="s">
        <v>47</v>
      </c>
      <c r="AJ344" s="8"/>
      <c r="AK344" s="235">
        <f t="shared" si="22"/>
        <v>0</v>
      </c>
      <c r="AL344" s="235">
        <f t="shared" si="22"/>
        <v>1150</v>
      </c>
      <c r="AM344" s="235">
        <f t="shared" si="23"/>
        <v>1150</v>
      </c>
    </row>
    <row r="345" spans="1:40" ht="18.600000000000001" customHeight="1" thickBot="1" x14ac:dyDescent="0.3">
      <c r="A345" s="16" t="s">
        <v>1061</v>
      </c>
      <c r="B345" s="6" t="s">
        <v>1062</v>
      </c>
      <c r="C345" s="222" t="s">
        <v>1051</v>
      </c>
      <c r="D345" s="6" t="s">
        <v>1052</v>
      </c>
      <c r="E345" s="7" t="s">
        <v>179</v>
      </c>
      <c r="F345" s="7" t="s">
        <v>43</v>
      </c>
      <c r="G345" s="7" t="s">
        <v>51</v>
      </c>
      <c r="H345" s="7" t="s">
        <v>352</v>
      </c>
      <c r="I345" s="7" t="s">
        <v>849</v>
      </c>
      <c r="J345" s="7" t="s">
        <v>352</v>
      </c>
      <c r="K345" s="7" t="s">
        <v>991</v>
      </c>
      <c r="L345" s="7" t="s">
        <v>1040</v>
      </c>
      <c r="M345" s="7" t="s">
        <v>991</v>
      </c>
      <c r="N345" s="7" t="s">
        <v>352</v>
      </c>
      <c r="O345" s="7" t="s">
        <v>926</v>
      </c>
      <c r="P345" s="7" t="s">
        <v>352</v>
      </c>
      <c r="Q345" s="7" t="s">
        <v>1020</v>
      </c>
      <c r="R345" s="7" t="s">
        <v>352</v>
      </c>
      <c r="S345" s="18">
        <v>45536</v>
      </c>
      <c r="T345" s="18">
        <v>45536</v>
      </c>
      <c r="U345" s="7" t="s">
        <v>46</v>
      </c>
      <c r="V345" s="210">
        <f t="shared" si="21"/>
        <v>2310</v>
      </c>
      <c r="W345" s="24"/>
      <c r="X345" s="19">
        <v>2310</v>
      </c>
      <c r="Y345" s="19">
        <v>2310</v>
      </c>
      <c r="Z345" s="24"/>
      <c r="AA345" s="19">
        <v>2310</v>
      </c>
      <c r="AB345" s="7" t="s">
        <v>45</v>
      </c>
      <c r="AC345" s="7" t="s">
        <v>45</v>
      </c>
      <c r="AD345" s="7" t="s">
        <v>45</v>
      </c>
      <c r="AE345" s="7" t="s">
        <v>45</v>
      </c>
      <c r="AF345" s="7" t="s">
        <v>45</v>
      </c>
      <c r="AG345" s="7" t="s">
        <v>45</v>
      </c>
      <c r="AH345" s="6"/>
      <c r="AI345" s="7" t="s">
        <v>47</v>
      </c>
      <c r="AJ345" s="8"/>
      <c r="AK345" s="235">
        <f t="shared" si="22"/>
        <v>0</v>
      </c>
      <c r="AL345" s="235">
        <f t="shared" si="22"/>
        <v>0</v>
      </c>
      <c r="AM345" s="235">
        <f t="shared" si="23"/>
        <v>0</v>
      </c>
    </row>
    <row r="346" spans="1:40" ht="18.600000000000001" customHeight="1" thickBot="1" x14ac:dyDescent="0.3">
      <c r="A346" s="203"/>
      <c r="B346" s="6"/>
      <c r="C346" s="222" t="s">
        <v>1063</v>
      </c>
      <c r="D346" s="7" t="s">
        <v>1064</v>
      </c>
      <c r="E346" s="7" t="s">
        <v>42</v>
      </c>
      <c r="F346" s="7" t="s">
        <v>43</v>
      </c>
      <c r="G346" s="7" t="s">
        <v>1065</v>
      </c>
      <c r="H346" s="7" t="s">
        <v>666</v>
      </c>
      <c r="I346" s="7" t="s">
        <v>632</v>
      </c>
      <c r="J346" s="7" t="s">
        <v>658</v>
      </c>
      <c r="K346" s="18">
        <v>44935</v>
      </c>
      <c r="L346" s="18">
        <v>44935</v>
      </c>
      <c r="M346" s="18">
        <v>44935</v>
      </c>
      <c r="N346" s="7" t="s">
        <v>1066</v>
      </c>
      <c r="O346" s="7" t="s">
        <v>1067</v>
      </c>
      <c r="P346" s="7" t="s">
        <v>718</v>
      </c>
      <c r="Q346" s="7" t="s">
        <v>901</v>
      </c>
      <c r="R346" s="18">
        <v>44938</v>
      </c>
      <c r="S346" s="6"/>
      <c r="T346" s="6"/>
      <c r="U346" s="6"/>
      <c r="V346" s="210">
        <f t="shared" si="21"/>
        <v>1700000</v>
      </c>
      <c r="W346" s="24"/>
      <c r="X346" s="19">
        <v>1700000</v>
      </c>
      <c r="Y346" s="24">
        <v>1592000</v>
      </c>
      <c r="Z346" s="24"/>
      <c r="AA346" s="24">
        <v>1592000</v>
      </c>
      <c r="AB346" s="7" t="s">
        <v>1068</v>
      </c>
      <c r="AC346" s="7" t="s">
        <v>632</v>
      </c>
      <c r="AD346" s="7" t="s">
        <v>632</v>
      </c>
      <c r="AE346" s="7" t="s">
        <v>632</v>
      </c>
      <c r="AF346" s="7" t="s">
        <v>632</v>
      </c>
      <c r="AG346" s="7" t="s">
        <v>1069</v>
      </c>
      <c r="AH346" s="6"/>
      <c r="AI346" s="6"/>
      <c r="AJ346" s="199"/>
      <c r="AK346" s="235">
        <f t="shared" si="22"/>
        <v>0</v>
      </c>
      <c r="AL346" s="235">
        <f t="shared" si="22"/>
        <v>108000</v>
      </c>
      <c r="AM346" s="235">
        <f t="shared" si="23"/>
        <v>108000</v>
      </c>
    </row>
    <row r="347" spans="1:40" ht="18.600000000000001" customHeight="1" thickBot="1" x14ac:dyDescent="0.3">
      <c r="A347" s="203"/>
      <c r="B347" s="6"/>
      <c r="C347" s="222" t="s">
        <v>1070</v>
      </c>
      <c r="D347" s="7" t="s">
        <v>1071</v>
      </c>
      <c r="E347" s="7" t="s">
        <v>179</v>
      </c>
      <c r="F347" s="7" t="s">
        <v>43</v>
      </c>
      <c r="G347" s="7" t="s">
        <v>578</v>
      </c>
      <c r="H347" s="7" t="s">
        <v>687</v>
      </c>
      <c r="I347" s="18">
        <v>45116</v>
      </c>
      <c r="J347" s="7" t="s">
        <v>717</v>
      </c>
      <c r="K347" s="7" t="s">
        <v>718</v>
      </c>
      <c r="L347" s="7" t="s">
        <v>718</v>
      </c>
      <c r="M347" s="7" t="s">
        <v>1072</v>
      </c>
      <c r="N347" s="6" t="s">
        <v>1073</v>
      </c>
      <c r="O347" s="18">
        <v>45209</v>
      </c>
      <c r="P347" s="7" t="s">
        <v>1074</v>
      </c>
      <c r="Q347" s="18">
        <v>45089</v>
      </c>
      <c r="R347" s="18">
        <v>45119</v>
      </c>
      <c r="S347" s="6"/>
      <c r="T347" s="6"/>
      <c r="U347" s="6"/>
      <c r="V347" s="210">
        <f t="shared" si="21"/>
        <v>7750000</v>
      </c>
      <c r="W347" s="24"/>
      <c r="X347" s="19">
        <v>7750000</v>
      </c>
      <c r="Y347" s="24">
        <v>7192000</v>
      </c>
      <c r="Z347" s="24"/>
      <c r="AA347" s="24">
        <v>7192000</v>
      </c>
      <c r="AB347" s="7" t="s">
        <v>1075</v>
      </c>
      <c r="AC347" s="18">
        <v>45147</v>
      </c>
      <c r="AD347" s="18">
        <v>45147</v>
      </c>
      <c r="AE347" s="18">
        <v>45147</v>
      </c>
      <c r="AF347" s="18">
        <v>45147</v>
      </c>
      <c r="AG347" s="7" t="s">
        <v>1076</v>
      </c>
      <c r="AH347" s="6"/>
      <c r="AI347" s="6"/>
      <c r="AJ347" s="199"/>
      <c r="AK347" s="235">
        <f t="shared" si="22"/>
        <v>0</v>
      </c>
      <c r="AL347" s="235">
        <f t="shared" si="22"/>
        <v>558000</v>
      </c>
      <c r="AM347" s="235">
        <f t="shared" si="23"/>
        <v>558000</v>
      </c>
    </row>
    <row r="348" spans="1:40" ht="18.600000000000001" customHeight="1" thickBot="1" x14ac:dyDescent="0.3">
      <c r="A348" s="298" t="s">
        <v>1077</v>
      </c>
      <c r="B348" s="299"/>
      <c r="C348" s="299"/>
      <c r="D348" s="299"/>
      <c r="E348" s="299"/>
      <c r="F348" s="299"/>
      <c r="G348" s="299"/>
      <c r="H348" s="299"/>
      <c r="I348" s="299"/>
      <c r="J348" s="299"/>
      <c r="K348" s="299"/>
      <c r="L348" s="299"/>
      <c r="M348" s="299"/>
      <c r="N348" s="299"/>
      <c r="O348" s="299"/>
      <c r="P348" s="299"/>
      <c r="Q348" s="299"/>
      <c r="R348" s="299"/>
      <c r="S348" s="299"/>
      <c r="T348" s="299"/>
      <c r="U348" s="300"/>
      <c r="V348" s="26">
        <f>SUM(V5:V347)</f>
        <v>23884133.469999999</v>
      </c>
      <c r="W348" s="25">
        <f>SUM(W5:W347)</f>
        <v>13790326.470000001</v>
      </c>
      <c r="X348" s="25">
        <f t="shared" ref="X348:AA348" si="24">SUM(X5:X347)</f>
        <v>10093807</v>
      </c>
      <c r="Y348" s="26">
        <f t="shared" si="24"/>
        <v>21814578.029999997</v>
      </c>
      <c r="Z348" s="25">
        <f t="shared" si="24"/>
        <v>12461840.029999997</v>
      </c>
      <c r="AA348" s="25">
        <f t="shared" si="24"/>
        <v>9352738</v>
      </c>
      <c r="AB348" s="6"/>
      <c r="AC348" s="6"/>
      <c r="AD348" s="6"/>
      <c r="AE348" s="6"/>
      <c r="AF348" s="6"/>
      <c r="AG348" s="6"/>
      <c r="AH348" s="6"/>
      <c r="AI348" s="6"/>
      <c r="AJ348" s="205" t="s">
        <v>1078</v>
      </c>
      <c r="AK348" s="218">
        <f>SUM(AK5:AK347)</f>
        <v>1328486.4399999997</v>
      </c>
      <c r="AL348" s="218">
        <f t="shared" ref="AL348" si="25">SUM(AL5:AL347)</f>
        <v>741069</v>
      </c>
      <c r="AM348" s="218">
        <f>SUM(AM5:AM347)</f>
        <v>2069555.4399999997</v>
      </c>
      <c r="AN348" s="219"/>
    </row>
    <row r="349" spans="1:40" ht="18.600000000000001" customHeight="1" thickBot="1" x14ac:dyDescent="0.3">
      <c r="A349" s="196"/>
      <c r="B349" s="197"/>
      <c r="C349" s="294" t="s">
        <v>1079</v>
      </c>
      <c r="D349" s="295"/>
      <c r="E349" s="197"/>
      <c r="F349" s="197"/>
      <c r="G349" s="197"/>
      <c r="H349" s="197"/>
      <c r="I349" s="197"/>
      <c r="J349" s="197"/>
      <c r="K349" s="197"/>
      <c r="L349" s="197"/>
      <c r="M349" s="197"/>
      <c r="N349" s="197"/>
      <c r="O349" s="197"/>
      <c r="P349" s="197"/>
      <c r="Q349" s="197"/>
      <c r="R349" s="197"/>
      <c r="S349" s="197"/>
      <c r="T349" s="197"/>
      <c r="U349" s="197"/>
      <c r="V349" s="197"/>
      <c r="W349" s="198"/>
      <c r="X349" s="198"/>
      <c r="Y349" s="198"/>
      <c r="Z349" s="198"/>
      <c r="AA349" s="198"/>
      <c r="AB349" s="197"/>
      <c r="AC349" s="197"/>
      <c r="AD349" s="197"/>
      <c r="AE349" s="197"/>
      <c r="AF349" s="197"/>
      <c r="AG349" s="197"/>
      <c r="AH349" s="197"/>
      <c r="AI349" s="197"/>
      <c r="AJ349" s="199"/>
    </row>
    <row r="350" spans="1:40" ht="32.4" customHeight="1" thickBot="1" x14ac:dyDescent="0.3">
      <c r="A350" s="224"/>
      <c r="B350" s="225"/>
      <c r="C350" s="227" t="s">
        <v>1051</v>
      </c>
      <c r="D350" s="227" t="s">
        <v>1080</v>
      </c>
      <c r="E350" s="226" t="s">
        <v>179</v>
      </c>
      <c r="F350" s="226" t="s">
        <v>43</v>
      </c>
      <c r="G350" s="226" t="s">
        <v>578</v>
      </c>
      <c r="H350" s="228">
        <v>44995</v>
      </c>
      <c r="I350" s="228">
        <v>45209</v>
      </c>
      <c r="J350" s="225" t="s">
        <v>784</v>
      </c>
      <c r="K350" s="229">
        <v>45088</v>
      </c>
      <c r="L350" s="228">
        <v>45088</v>
      </c>
      <c r="M350" s="226" t="s">
        <v>1081</v>
      </c>
      <c r="N350" s="226" t="s">
        <v>1082</v>
      </c>
      <c r="O350" s="228">
        <v>45058</v>
      </c>
      <c r="P350" s="226" t="s">
        <v>847</v>
      </c>
      <c r="Q350" s="225"/>
      <c r="R350" s="225"/>
      <c r="S350" s="225"/>
      <c r="T350" s="225"/>
      <c r="U350" s="225"/>
      <c r="V350" s="230">
        <v>2363000</v>
      </c>
      <c r="W350" s="231"/>
      <c r="X350" s="232">
        <v>2363000</v>
      </c>
      <c r="Y350" s="231">
        <v>2046894.0800000001</v>
      </c>
      <c r="Z350" s="231"/>
      <c r="AA350" s="231">
        <v>2046894.0800000001</v>
      </c>
      <c r="AB350" s="7" t="s">
        <v>1068</v>
      </c>
      <c r="AC350" s="18">
        <v>45209</v>
      </c>
      <c r="AD350" s="18">
        <v>45209</v>
      </c>
      <c r="AE350" s="18">
        <v>45209</v>
      </c>
      <c r="AF350" s="18">
        <v>45209</v>
      </c>
      <c r="AG350" s="7" t="s">
        <v>1083</v>
      </c>
      <c r="AH350" s="6"/>
      <c r="AI350" s="258"/>
      <c r="AJ350" s="233"/>
      <c r="AK350" s="235">
        <f t="shared" ref="AK350" si="26">W350-Z350</f>
        <v>0</v>
      </c>
      <c r="AL350" s="235">
        <f t="shared" ref="AL350" si="27">X350-AA350</f>
        <v>316105.91999999993</v>
      </c>
      <c r="AM350" s="235">
        <f t="shared" ref="AM350" si="28">AK350+AL350</f>
        <v>316105.91999999993</v>
      </c>
    </row>
    <row r="351" spans="1:40" ht="18.600000000000001" customHeight="1" x14ac:dyDescent="0.25">
      <c r="A351" s="233"/>
      <c r="B351" s="233"/>
      <c r="C351" s="234" t="s">
        <v>1363</v>
      </c>
      <c r="D351" s="234" t="s">
        <v>1362</v>
      </c>
      <c r="E351" s="233"/>
      <c r="F351" s="233"/>
      <c r="G351" s="233"/>
      <c r="H351" s="233"/>
      <c r="I351" s="233"/>
      <c r="J351" s="233"/>
      <c r="K351" s="233"/>
      <c r="L351" s="233"/>
      <c r="M351" s="233"/>
      <c r="N351" s="233"/>
      <c r="O351" s="233"/>
      <c r="P351" s="233"/>
      <c r="Q351" s="233"/>
      <c r="R351" s="233"/>
      <c r="S351" s="233"/>
      <c r="T351" s="233"/>
      <c r="U351" s="233"/>
      <c r="V351" s="235">
        <v>1500000</v>
      </c>
      <c r="W351" s="235"/>
      <c r="X351" s="235">
        <f>V351</f>
        <v>1500000</v>
      </c>
      <c r="Y351" s="235">
        <v>476920</v>
      </c>
      <c r="Z351" s="235"/>
      <c r="AA351" s="235">
        <v>476920</v>
      </c>
      <c r="AJ351" s="259"/>
      <c r="AK351" s="235">
        <f>W351-Z351</f>
        <v>0</v>
      </c>
      <c r="AL351" s="235">
        <f>X351-AA351</f>
        <v>1023080</v>
      </c>
      <c r="AM351" s="235">
        <f t="shared" ref="AM351" si="29">AK351+AL351</f>
        <v>1023080</v>
      </c>
    </row>
    <row r="352" spans="1:40" ht="30" customHeight="1" x14ac:dyDescent="0.25">
      <c r="AJ352" s="205" t="s">
        <v>1078</v>
      </c>
      <c r="AK352" s="218">
        <f>SUM(AK349:AK351)</f>
        <v>0</v>
      </c>
      <c r="AL352" s="218">
        <f t="shared" ref="AL352" si="30">SUM(AL349:AL351)</f>
        <v>1339185.92</v>
      </c>
      <c r="AM352" s="218">
        <f>SUM(AM349:AM351)</f>
        <v>1339185.92</v>
      </c>
    </row>
    <row r="353" spans="36:39" ht="25.2" customHeight="1" thickBot="1" x14ac:dyDescent="0.3">
      <c r="AJ353" s="238" t="s">
        <v>1084</v>
      </c>
      <c r="AK353" s="221">
        <f>AK352+AK348</f>
        <v>1328486.4399999997</v>
      </c>
      <c r="AL353" s="221">
        <f>AL352+AL348</f>
        <v>2080254.92</v>
      </c>
      <c r="AM353" s="221">
        <f>AM352+AM348</f>
        <v>3408741.3599999994</v>
      </c>
    </row>
    <row r="354" spans="36:39" ht="18.600000000000001" customHeight="1" thickTop="1" x14ac:dyDescent="0.25"/>
  </sheetData>
  <mergeCells count="212">
    <mergeCell ref="AC1:AH1"/>
    <mergeCell ref="AI1:AI2"/>
    <mergeCell ref="AK1:AM1"/>
    <mergeCell ref="C3:D3"/>
    <mergeCell ref="C4:D4"/>
    <mergeCell ref="A12:A13"/>
    <mergeCell ref="B12:B13"/>
    <mergeCell ref="C12:C13"/>
    <mergeCell ref="D12:D13"/>
    <mergeCell ref="E12:E13"/>
    <mergeCell ref="G1:G2"/>
    <mergeCell ref="H1:T1"/>
    <mergeCell ref="U1:U2"/>
    <mergeCell ref="V1:X1"/>
    <mergeCell ref="Y1:AA1"/>
    <mergeCell ref="AB1:AB2"/>
    <mergeCell ref="A1:A2"/>
    <mergeCell ref="B1:B2"/>
    <mergeCell ref="C1:C2"/>
    <mergeCell ref="D1:D2"/>
    <mergeCell ref="E1:E2"/>
    <mergeCell ref="F1:F2"/>
    <mergeCell ref="O12:O13"/>
    <mergeCell ref="P12:P13"/>
    <mergeCell ref="A15:A16"/>
    <mergeCell ref="B15:B16"/>
    <mergeCell ref="C15:C16"/>
    <mergeCell ref="D15:D16"/>
    <mergeCell ref="E15:E16"/>
    <mergeCell ref="F15:F16"/>
    <mergeCell ref="Z12:Z13"/>
    <mergeCell ref="AA12:AA13"/>
    <mergeCell ref="AB12:AB13"/>
    <mergeCell ref="R12:R13"/>
    <mergeCell ref="U12:U13"/>
    <mergeCell ref="W12:W13"/>
    <mergeCell ref="X12:X13"/>
    <mergeCell ref="Y12:Y13"/>
    <mergeCell ref="L12:L13"/>
    <mergeCell ref="M12:M13"/>
    <mergeCell ref="N12:N13"/>
    <mergeCell ref="P15:P16"/>
    <mergeCell ref="Q15:Q16"/>
    <mergeCell ref="Q12:Q13"/>
    <mergeCell ref="F12:F13"/>
    <mergeCell ref="G12:G13"/>
    <mergeCell ref="H12:H13"/>
    <mergeCell ref="I12:I13"/>
    <mergeCell ref="H15:H16"/>
    <mergeCell ref="I15:I16"/>
    <mergeCell ref="J15:J16"/>
    <mergeCell ref="K15:K16"/>
    <mergeCell ref="L15:L16"/>
    <mergeCell ref="AG15:AG16"/>
    <mergeCell ref="AH15:AH16"/>
    <mergeCell ref="AH12:AH13"/>
    <mergeCell ref="AI12:AI13"/>
    <mergeCell ref="AC12:AC13"/>
    <mergeCell ref="AD12:AD13"/>
    <mergeCell ref="AE12:AE13"/>
    <mergeCell ref="J12:J13"/>
    <mergeCell ref="K12:K13"/>
    <mergeCell ref="AF12:AF13"/>
    <mergeCell ref="AG12:AG13"/>
    <mergeCell ref="AI15:AI16"/>
    <mergeCell ref="S20:T20"/>
    <mergeCell ref="A22:A23"/>
    <mergeCell ref="B22:B23"/>
    <mergeCell ref="C22:C23"/>
    <mergeCell ref="D22:D23"/>
    <mergeCell ref="E22:E23"/>
    <mergeCell ref="F22:F23"/>
    <mergeCell ref="AA15:AA16"/>
    <mergeCell ref="AB15:AB16"/>
    <mergeCell ref="AC15:AC16"/>
    <mergeCell ref="AD15:AD16"/>
    <mergeCell ref="AE15:AE16"/>
    <mergeCell ref="AF15:AF16"/>
    <mergeCell ref="U15:U16"/>
    <mergeCell ref="W15:W16"/>
    <mergeCell ref="X15:X16"/>
    <mergeCell ref="Y15:Y16"/>
    <mergeCell ref="Z15:Z16"/>
    <mergeCell ref="M15:M16"/>
    <mergeCell ref="N15:N16"/>
    <mergeCell ref="O15:O16"/>
    <mergeCell ref="R15:R16"/>
    <mergeCell ref="G15:G16"/>
    <mergeCell ref="A42:A43"/>
    <mergeCell ref="B42:B43"/>
    <mergeCell ref="C42:C43"/>
    <mergeCell ref="D42:D43"/>
    <mergeCell ref="E42:E43"/>
    <mergeCell ref="F42:F43"/>
    <mergeCell ref="AA22:AA23"/>
    <mergeCell ref="AB22:AB23"/>
    <mergeCell ref="AC22:AC23"/>
    <mergeCell ref="U22:U23"/>
    <mergeCell ref="W22:W23"/>
    <mergeCell ref="X22:X23"/>
    <mergeCell ref="Y22:Y23"/>
    <mergeCell ref="Z22:Z23"/>
    <mergeCell ref="M22:M23"/>
    <mergeCell ref="N22:N23"/>
    <mergeCell ref="O22:O23"/>
    <mergeCell ref="P22:P23"/>
    <mergeCell ref="Q22:Q23"/>
    <mergeCell ref="R22:R23"/>
    <mergeCell ref="G22:G23"/>
    <mergeCell ref="H22:H23"/>
    <mergeCell ref="I22:I23"/>
    <mergeCell ref="J22:J23"/>
    <mergeCell ref="L42:L43"/>
    <mergeCell ref="AG22:AG23"/>
    <mergeCell ref="AH22:AH23"/>
    <mergeCell ref="AI22:AI23"/>
    <mergeCell ref="C33:D33"/>
    <mergeCell ref="AD22:AD23"/>
    <mergeCell ref="AE22:AE23"/>
    <mergeCell ref="AF22:AF23"/>
    <mergeCell ref="K22:K23"/>
    <mergeCell ref="L22:L23"/>
    <mergeCell ref="AF42:AF43"/>
    <mergeCell ref="AG42:AG43"/>
    <mergeCell ref="AH42:AH43"/>
    <mergeCell ref="AI42:AI43"/>
    <mergeCell ref="C57:D57"/>
    <mergeCell ref="C78:D78"/>
    <mergeCell ref="Z42:Z43"/>
    <mergeCell ref="AA42:AA43"/>
    <mergeCell ref="AB42:AB43"/>
    <mergeCell ref="AC42:AC43"/>
    <mergeCell ref="AD42:AD43"/>
    <mergeCell ref="AE42:AE43"/>
    <mergeCell ref="S42:S43"/>
    <mergeCell ref="U42:U43"/>
    <mergeCell ref="W42:W43"/>
    <mergeCell ref="X42:X43"/>
    <mergeCell ref="Y42:Y43"/>
    <mergeCell ref="M42:M43"/>
    <mergeCell ref="N42:N43"/>
    <mergeCell ref="O42:O43"/>
    <mergeCell ref="P42:P43"/>
    <mergeCell ref="Q42:Q43"/>
    <mergeCell ref="R42:R43"/>
    <mergeCell ref="G42:G43"/>
    <mergeCell ref="H42:H43"/>
    <mergeCell ref="I42:I43"/>
    <mergeCell ref="J42:J43"/>
    <mergeCell ref="K42:K43"/>
    <mergeCell ref="S99:T99"/>
    <mergeCell ref="C101:D101"/>
    <mergeCell ref="C133:D133"/>
    <mergeCell ref="C178:D178"/>
    <mergeCell ref="A198:A199"/>
    <mergeCell ref="B198:B199"/>
    <mergeCell ref="C198:C199"/>
    <mergeCell ref="D198:D199"/>
    <mergeCell ref="E198:E199"/>
    <mergeCell ref="F198:F199"/>
    <mergeCell ref="P198:P199"/>
    <mergeCell ref="Q198:Q199"/>
    <mergeCell ref="R198:R199"/>
    <mergeCell ref="G198:G199"/>
    <mergeCell ref="H198:H199"/>
    <mergeCell ref="I198:I199"/>
    <mergeCell ref="J198:J199"/>
    <mergeCell ref="K198:K199"/>
    <mergeCell ref="L198:L199"/>
    <mergeCell ref="AG198:AG199"/>
    <mergeCell ref="AH198:AH199"/>
    <mergeCell ref="AI198:AI199"/>
    <mergeCell ref="A201:A202"/>
    <mergeCell ref="B201:B202"/>
    <mergeCell ref="C201:C202"/>
    <mergeCell ref="D201:D202"/>
    <mergeCell ref="E201:E202"/>
    <mergeCell ref="F201:F202"/>
    <mergeCell ref="G201:G202"/>
    <mergeCell ref="AA198:AA199"/>
    <mergeCell ref="AB198:AB199"/>
    <mergeCell ref="AC198:AC199"/>
    <mergeCell ref="AD198:AD199"/>
    <mergeCell ref="AE198:AE199"/>
    <mergeCell ref="AF198:AF199"/>
    <mergeCell ref="U198:U199"/>
    <mergeCell ref="W198:W199"/>
    <mergeCell ref="X198:X199"/>
    <mergeCell ref="Y198:Y199"/>
    <mergeCell ref="Z198:Z199"/>
    <mergeCell ref="M198:M199"/>
    <mergeCell ref="N198:N199"/>
    <mergeCell ref="O198:O199"/>
    <mergeCell ref="C349:D349"/>
    <mergeCell ref="C206:D206"/>
    <mergeCell ref="C224:D224"/>
    <mergeCell ref="C240:D240"/>
    <mergeCell ref="C256:D256"/>
    <mergeCell ref="C295:D295"/>
    <mergeCell ref="A348:U348"/>
    <mergeCell ref="N201:N202"/>
    <mergeCell ref="O201:O202"/>
    <mergeCell ref="P201:P202"/>
    <mergeCell ref="Q201:Q202"/>
    <mergeCell ref="R201:R202"/>
    <mergeCell ref="U201:U202"/>
    <mergeCell ref="H201:H202"/>
    <mergeCell ref="I201:I202"/>
    <mergeCell ref="J201:J202"/>
    <mergeCell ref="K201:K202"/>
    <mergeCell ref="L201:L202"/>
    <mergeCell ref="M201:M202"/>
  </mergeCells>
  <hyperlinks>
    <hyperlink ref="A5" r:id="rId1" display="https://drive.google.com/open?id=1JLrz_6i7P2TT0BEsrvojx3Gv2P6w54RK&amp;authuser=ppmc.ccbandolin%40gmail.com&amp;usp=drive_fs" xr:uid="{00000000-0004-0000-0200-000000000000}"/>
    <hyperlink ref="K5" r:id="rId2" display="https://drive.google.com/open?id=1JD8CwmOs-lUp2Z_aFhtQ9ei7khiqGRef&amp;authuser=ppmc.ccbandolin%40gmail.com&amp;usp=drive_fs" xr:uid="{00000000-0004-0000-0200-000001000000}"/>
    <hyperlink ref="L5" r:id="rId3" display="https://drive.google.com/open?id=1JD8CwmOs-lUp2Z_aFhtQ9ei7khiqGRef&amp;authuser=ppmc.ccbandolin%40gmail.com&amp;usp=drive_fs" xr:uid="{00000000-0004-0000-0200-000002000000}"/>
    <hyperlink ref="M5" r:id="rId4" display="https://drive.google.com/open?id=1JD8CwmOs-lUp2Z_aFhtQ9ei7khiqGRef&amp;authuser=ppmc.ccbandolin%40gmail.com&amp;usp=drive_fs" xr:uid="{00000000-0004-0000-0200-000003000000}"/>
    <hyperlink ref="O5" r:id="rId5" display="https://drive.google.com/open?id=1JLrz_6i7P2TT0BEsrvojx3Gv2P6w54RK&amp;authuser=ppmc.ccbandolin%40gmail.com&amp;usp=drive_fs" xr:uid="{00000000-0004-0000-0200-000004000000}"/>
    <hyperlink ref="Q5" r:id="rId6" display="https://drive.google.com/open?id=1JLrz_6i7P2TT0BEsrvojx3Gv2P6w54RK&amp;authuser=ppmc.ccbandolin%40gmail.com&amp;usp=drive_fs" xr:uid="{00000000-0004-0000-0200-000005000000}"/>
    <hyperlink ref="S5" r:id="rId7" display="https://drive.google.com/open?id=1HBYWvaNhlFjeSqfgQ7TRNuo1IamKM37z&amp;authuser=ppmc.ccbandolin%40gmail.com&amp;usp=drive_fs" xr:uid="{00000000-0004-0000-0200-000006000000}"/>
    <hyperlink ref="T5" r:id="rId8" display="https://drive.google.com/open?id=1HBYWvaNhlFjeSqfgQ7TRNuo1IamKM37z&amp;authuser=ppmc.ccbandolin%40gmail.com&amp;usp=drive_fs" xr:uid="{00000000-0004-0000-0200-000007000000}"/>
    <hyperlink ref="V5" r:id="rId9" display="https://drive.google.com/open?id=1JCGLHFO8Tf3GAbBdDnndSPPDaTqY9Cff&amp;authuser=ppmc.ccbandolin%40gmail.com&amp;usp=drive_fs" xr:uid="{00000000-0004-0000-0200-000008000000}"/>
    <hyperlink ref="W5" r:id="rId10" display="https://drive.google.com/open?id=1JCGLHFO8Tf3GAbBdDnndSPPDaTqY9Cff&amp;authuser=ppmc.ccbandolin%40gmail.com&amp;usp=drive_fs" xr:uid="{00000000-0004-0000-0200-000009000000}"/>
    <hyperlink ref="Y5" r:id="rId11" display="https://drive.google.com/open?id=1JLrz_6i7P2TT0BEsrvojx3Gv2P6w54RK&amp;authuser=ppmc.ccbandolin%40gmail.com&amp;usp=drive_fs" xr:uid="{00000000-0004-0000-0200-00000A000000}"/>
    <hyperlink ref="Z5" r:id="rId12" display="https://drive.google.com/open?id=1JLrz_6i7P2TT0BEsrvojx3Gv2P6w54RK&amp;authuser=ppmc.ccbandolin%40gmail.com&amp;usp=drive_fs" xr:uid="{00000000-0004-0000-0200-00000B000000}"/>
    <hyperlink ref="A6" r:id="rId13" display="https://drive.google.com/open?id=1JTUM-d09Dnqwg5DYB4w5kEWqgGh54y5X&amp;authuser=ppmc.ccbandolin%40gmail.com&amp;usp=drive_fs" xr:uid="{00000000-0004-0000-0200-00000C000000}"/>
    <hyperlink ref="K6" r:id="rId14" display="https://drive.google.com/open?id=1IVy7TMmx9U9WkylXWbrqopdGL1ioJe_X&amp;authuser=ppmc.ccbandolin%40gmail.com&amp;usp=drive_fs" xr:uid="{00000000-0004-0000-0200-00000D000000}"/>
    <hyperlink ref="L6" r:id="rId15" display="https://drive.google.com/open?id=1IVy7TMmx9U9WkylXWbrqopdGL1ioJe_X&amp;authuser=ppmc.ccbandolin%40gmail.com&amp;usp=drive_fs" xr:uid="{00000000-0004-0000-0200-00000E000000}"/>
    <hyperlink ref="M6" r:id="rId16" display="https://drive.google.com/open?id=1IVy7TMmx9U9WkylXWbrqopdGL1ioJe_X&amp;authuser=ppmc.ccbandolin%40gmail.com&amp;usp=drive_fs" xr:uid="{00000000-0004-0000-0200-00000F000000}"/>
    <hyperlink ref="O6" r:id="rId17" display="https://drive.google.com/open?id=1JTUM-d09Dnqwg5DYB4w5kEWqgGh54y5X&amp;authuser=ppmc.ccbandolin%40gmail.com&amp;usp=drive_fs" xr:uid="{00000000-0004-0000-0200-000010000000}"/>
    <hyperlink ref="Q6" r:id="rId18" display="https://drive.google.com/open?id=1JTUM-d09Dnqwg5DYB4w5kEWqgGh54y5X&amp;authuser=ppmc.ccbandolin%40gmail.com&amp;usp=drive_fs" xr:uid="{00000000-0004-0000-0200-000011000000}"/>
    <hyperlink ref="S6" r:id="rId19" display="https://drive.google.com/open?id=1HCwRRDAPpnAKZO58whcJjuJDWjZjfayq&amp;authuser=ppmc.ccbandolin%40gmail.com&amp;usp=drive_fs" xr:uid="{00000000-0004-0000-0200-000012000000}"/>
    <hyperlink ref="T6" r:id="rId20" display="https://drive.google.com/open?id=1HCwRRDAPpnAKZO58whcJjuJDWjZjfayq&amp;authuser=ppmc.ccbandolin%40gmail.com&amp;usp=drive_fs" xr:uid="{00000000-0004-0000-0200-000013000000}"/>
    <hyperlink ref="W6" r:id="rId21" display="https://drive.google.com/open?id=1JO7W_64hF6OIRAqqWSGhrFGKlI00wNko&amp;authuser=ppmc.ccbandolin%40gmail.com&amp;usp=drive_fs" xr:uid="{00000000-0004-0000-0200-000014000000}"/>
    <hyperlink ref="Y6" r:id="rId22" display="https://drive.google.com/open?id=1JTUM-d09Dnqwg5DYB4w5kEWqgGh54y5X&amp;authuser=ppmc.ccbandolin%40gmail.com&amp;usp=drive_fs" xr:uid="{00000000-0004-0000-0200-000015000000}"/>
    <hyperlink ref="Z6" r:id="rId23" display="https://drive.google.com/open?id=1JTUM-d09Dnqwg5DYB4w5kEWqgGh54y5X&amp;authuser=ppmc.ccbandolin%40gmail.com&amp;usp=drive_fs" xr:uid="{00000000-0004-0000-0200-000016000000}"/>
    <hyperlink ref="A7" r:id="rId24" display="https://drive.google.com/open?id=1Jh8Nb1F9i6JQishORdznmcvzqgkb3RqO&amp;authuser=ppmc.ccbandolin%40gmail.com&amp;usp=drive_fs" xr:uid="{00000000-0004-0000-0200-000017000000}"/>
    <hyperlink ref="K7" r:id="rId25" display="https://drive.google.com/open?id=1NqCCUhfdChezlsFE_kG-9bAHY-8TiiFy&amp;authuser=ppmc.ccbandolin%40gmail.com&amp;usp=drive_fs" xr:uid="{00000000-0004-0000-0200-000018000000}"/>
    <hyperlink ref="L7" r:id="rId26" display="https://drive.google.com/open?id=1NqCCUhfdChezlsFE_kG-9bAHY-8TiiFy&amp;authuser=ppmc.ccbandolin%40gmail.com&amp;usp=drive_fs" xr:uid="{00000000-0004-0000-0200-000019000000}"/>
    <hyperlink ref="M7" r:id="rId27" display="https://drive.google.com/open?id=1NqCCUhfdChezlsFE_kG-9bAHY-8TiiFy&amp;authuser=ppmc.ccbandolin%40gmail.com&amp;usp=drive_fs" xr:uid="{00000000-0004-0000-0200-00001A000000}"/>
    <hyperlink ref="O7" r:id="rId28" display="https://drive.google.com/open?id=1Jh8Nb1F9i6JQishORdznmcvzqgkb3RqO&amp;authuser=ppmc.ccbandolin%40gmail.com&amp;usp=drive_fs" xr:uid="{00000000-0004-0000-0200-00001B000000}"/>
    <hyperlink ref="Q7" r:id="rId29" display="https://drive.google.com/open?id=1Jh8Nb1F9i6JQishORdznmcvzqgkb3RqO&amp;authuser=ppmc.ccbandolin%40gmail.com&amp;usp=drive_fs" xr:uid="{00000000-0004-0000-0200-00001C000000}"/>
    <hyperlink ref="S7" r:id="rId30" display="https://drive.google.com/open?id=1HABecWZz97vawqQVWkjSwzKzcbzfUtI0&amp;authuser=ppmc.ccbandolin%40gmail.com&amp;usp=drive_fs" xr:uid="{00000000-0004-0000-0200-00001D000000}"/>
    <hyperlink ref="T7" r:id="rId31" display="https://drive.google.com/open?id=1HABecWZz97vawqQVWkjSwzKzcbzfUtI0&amp;authuser=ppmc.ccbandolin%40gmail.com&amp;usp=drive_fs" xr:uid="{00000000-0004-0000-0200-00001E000000}"/>
    <hyperlink ref="W7" r:id="rId32" display="https://drive.google.com/open?id=1JifeZFO3wp8XyWoAec8_7SUFljkTuD3-&amp;authuser=ppmc.ccbandolin%40gmail.com&amp;usp=drive_fs" xr:uid="{00000000-0004-0000-0200-00001F000000}"/>
    <hyperlink ref="Y7" r:id="rId33" display="https://drive.google.com/open?id=1Jh8Nb1F9i6JQishORdznmcvzqgkb3RqO&amp;authuser=ppmc.ccbandolin%40gmail.com&amp;usp=drive_fs" xr:uid="{00000000-0004-0000-0200-000020000000}"/>
    <hyperlink ref="Z7" r:id="rId34" display="https://drive.google.com/open?id=1Jh8Nb1F9i6JQishORdznmcvzqgkb3RqO&amp;authuser=ppmc.ccbandolin%40gmail.com&amp;usp=drive_fs" xr:uid="{00000000-0004-0000-0200-000021000000}"/>
    <hyperlink ref="A8" r:id="rId35" display="https://drive.google.com/open?id=1JueAFN8_6mMaGX8qNqPaqSnpqefohgXO&amp;authuser=ppmc.ccbandolin%40gmail.com&amp;usp=drive_fs" xr:uid="{00000000-0004-0000-0200-000022000000}"/>
    <hyperlink ref="K8" r:id="rId36" display="https://drive.google.com/open?id=1K4dH1oBqKVo5yHVmJAJJVn5i_lEJ1_TG&amp;authuser=ppmc.ccbandolin%40gmail.com&amp;usp=drive_fs" xr:uid="{00000000-0004-0000-0200-000023000000}"/>
    <hyperlink ref="L8" r:id="rId37" display="https://drive.google.com/open?id=1K4dH1oBqKVo5yHVmJAJJVn5i_lEJ1_TG&amp;authuser=ppmc.ccbandolin%40gmail.com&amp;usp=drive_fs" xr:uid="{00000000-0004-0000-0200-000024000000}"/>
    <hyperlink ref="M8" r:id="rId38" display="https://drive.google.com/open?id=1K4dH1oBqKVo5yHVmJAJJVn5i_lEJ1_TG&amp;authuser=ppmc.ccbandolin%40gmail.com&amp;usp=drive_fs" xr:uid="{00000000-0004-0000-0200-000025000000}"/>
    <hyperlink ref="O8" r:id="rId39" display="https://drive.google.com/open?id=1JueAFN8_6mMaGX8qNqPaqSnpqefohgXO&amp;authuser=ppmc.ccbandolin%40gmail.com&amp;usp=drive_fs" xr:uid="{00000000-0004-0000-0200-000026000000}"/>
    <hyperlink ref="Q8" r:id="rId40" display="https://drive.google.com/open?id=1JueAFN8_6mMaGX8qNqPaqSnpqefohgXO&amp;authuser=ppmc.ccbandolin%40gmail.com&amp;usp=drive_fs" xr:uid="{00000000-0004-0000-0200-000027000000}"/>
    <hyperlink ref="S8" r:id="rId41" display="https://drive.google.com/open?id=1H4EgLe9lcSy4mvUxRuqhTQ8SkfglVn5T&amp;authuser=ppmc.ccbandolin%40gmail.com&amp;usp=drive_fs" xr:uid="{00000000-0004-0000-0200-000028000000}"/>
    <hyperlink ref="T8" r:id="rId42" display="https://drive.google.com/open?id=1H4EgLe9lcSy4mvUxRuqhTQ8SkfglVn5T&amp;authuser=ppmc.ccbandolin%40gmail.com&amp;usp=drive_fs" xr:uid="{00000000-0004-0000-0200-000029000000}"/>
    <hyperlink ref="W8" r:id="rId43" display="https://drive.google.com/open?id=1KcOUagy6uzL1ciPbHZ3sPm_oaHdAHjWi&amp;authuser=ppmc.ccbandolin%40gmail.com&amp;usp=drive_fs" xr:uid="{00000000-0004-0000-0200-00002A000000}"/>
    <hyperlink ref="Y8" r:id="rId44" display="https://drive.google.com/open?id=1JueAFN8_6mMaGX8qNqPaqSnpqefohgXO&amp;authuser=ppmc.ccbandolin%40gmail.com&amp;usp=drive_fs" xr:uid="{00000000-0004-0000-0200-00002B000000}"/>
    <hyperlink ref="Z8" r:id="rId45" display="https://drive.google.com/open?id=1JueAFN8_6mMaGX8qNqPaqSnpqefohgXO&amp;authuser=ppmc.ccbandolin%40gmail.com&amp;usp=drive_fs" xr:uid="{00000000-0004-0000-0200-00002C000000}"/>
    <hyperlink ref="A9" r:id="rId46" display="https://drive.google.com/open?id=1JvIlFgd2SGqFUwGLJn03ayRkC3KB3kof&amp;authuser=ppmc.ccbandolin%40gmail.com&amp;usp=drive_fs" xr:uid="{00000000-0004-0000-0200-00002D000000}"/>
    <hyperlink ref="K9" r:id="rId47" display="https://drive.google.com/open?id=1K8qjkRsql0AVVQ0laqDuzcAxddGNfDos&amp;authuser=ppmc.ccbandolin%40gmail.com&amp;usp=drive_fs" xr:uid="{00000000-0004-0000-0200-00002E000000}"/>
    <hyperlink ref="L9" r:id="rId48" display="https://drive.google.com/open?id=1K8qjkRsql0AVVQ0laqDuzcAxddGNfDos&amp;authuser=ppmc.ccbandolin%40gmail.com&amp;usp=drive_fs" xr:uid="{00000000-0004-0000-0200-00002F000000}"/>
    <hyperlink ref="M9" r:id="rId49" display="https://drive.google.com/open?id=1K8qjkRsql0AVVQ0laqDuzcAxddGNfDos&amp;authuser=ppmc.ccbandolin%40gmail.com&amp;usp=drive_fs" xr:uid="{00000000-0004-0000-0200-000030000000}"/>
    <hyperlink ref="O9" r:id="rId50" display="https://drive.google.com/open?id=1JvIlFgd2SGqFUwGLJn03ayRkC3KB3kof&amp;authuser=ppmc.ccbandolin%40gmail.com&amp;usp=drive_fs" xr:uid="{00000000-0004-0000-0200-000031000000}"/>
    <hyperlink ref="Q9" r:id="rId51" display="https://drive.google.com/open?id=1JvIlFgd2SGqFUwGLJn03ayRkC3KB3kof&amp;authuser=ppmc.ccbandolin%40gmail.com&amp;usp=drive_fs" xr:uid="{00000000-0004-0000-0200-000032000000}"/>
    <hyperlink ref="S9" r:id="rId52" display="https://drive.google.com/open?id=1NscriuJNm1Twc3H68FjKtKD4_BTfKnyY&amp;authuser=ppmc.ccbandolin%40gmail.com&amp;usp=drive_fs" xr:uid="{00000000-0004-0000-0200-000033000000}"/>
    <hyperlink ref="T9" r:id="rId53" display="https://drive.google.com/open?id=1NscriuJNm1Twc3H68FjKtKD4_BTfKnyY&amp;authuser=ppmc.ccbandolin%40gmail.com&amp;usp=drive_fs" xr:uid="{00000000-0004-0000-0200-000034000000}"/>
    <hyperlink ref="W9" r:id="rId54" display="https://drive.google.com/open?id=1KkB4yCU2e368sKM6pkiKWEeJr9Ygq069&amp;authuser=ppmc.ccbandolin%40gmail.com&amp;usp=drive_fs" xr:uid="{00000000-0004-0000-0200-000035000000}"/>
    <hyperlink ref="Y9" r:id="rId55" display="https://drive.google.com/open?id=1JvIlFgd2SGqFUwGLJn03ayRkC3KB3kof&amp;authuser=ppmc.ccbandolin%40gmail.com&amp;usp=drive_fs" xr:uid="{00000000-0004-0000-0200-000036000000}"/>
    <hyperlink ref="Z9" r:id="rId56" display="https://drive.google.com/open?id=1JvIlFgd2SGqFUwGLJn03ayRkC3KB3kof&amp;authuser=ppmc.ccbandolin%40gmail.com&amp;usp=drive_fs" xr:uid="{00000000-0004-0000-0200-000037000000}"/>
    <hyperlink ref="A10" r:id="rId57" display="https://drive.google.com/open?id=1K-emWuu9Su3FFqDljGtgxm91W01iMH9H&amp;authuser=ppmc.ccbandolin%40gmail.com&amp;usp=drive_fs" xr:uid="{00000000-0004-0000-0200-000038000000}"/>
    <hyperlink ref="K10" r:id="rId58" display="https://drive.google.com/open?id=1KAGSA9hBRPenh6QWE0TEe693dmM5yaBi&amp;authuser=ppmc.ccbandolin%40gmail.com&amp;usp=drive_fs" xr:uid="{00000000-0004-0000-0200-000039000000}"/>
    <hyperlink ref="L10" r:id="rId59" display="https://drive.google.com/open?id=1KAGSA9hBRPenh6QWE0TEe693dmM5yaBi&amp;authuser=ppmc.ccbandolin%40gmail.com&amp;usp=drive_fs" xr:uid="{00000000-0004-0000-0200-00003A000000}"/>
    <hyperlink ref="M10" r:id="rId60" display="https://drive.google.com/open?id=1KAGSA9hBRPenh6QWE0TEe693dmM5yaBi&amp;authuser=ppmc.ccbandolin%40gmail.com&amp;usp=drive_fs" xr:uid="{00000000-0004-0000-0200-00003B000000}"/>
    <hyperlink ref="O10" r:id="rId61" display="https://drive.google.com/open?id=1K-emWuu9Su3FFqDljGtgxm91W01iMH9H&amp;authuser=ppmc.ccbandolin%40gmail.com&amp;usp=drive_fs" xr:uid="{00000000-0004-0000-0200-00003C000000}"/>
    <hyperlink ref="Q10" r:id="rId62" display="https://drive.google.com/open?id=1K-emWuu9Su3FFqDljGtgxm91W01iMH9H&amp;authuser=ppmc.ccbandolin%40gmail.com&amp;usp=drive_fs" xr:uid="{00000000-0004-0000-0200-00003D000000}"/>
    <hyperlink ref="S10" r:id="rId63" display="https://drive.google.com/open?id=1H277iJbqLKvnRfUvpq_zdCTqUHnFZSND&amp;authuser=ppmc.ccbandolin%40gmail.com&amp;usp=drive_fs" xr:uid="{00000000-0004-0000-0200-00003E000000}"/>
    <hyperlink ref="T10" r:id="rId64" display="https://drive.google.com/open?id=1H277iJbqLKvnRfUvpq_zdCTqUHnFZSND&amp;authuser=ppmc.ccbandolin%40gmail.com&amp;usp=drive_fs" xr:uid="{00000000-0004-0000-0200-00003F000000}"/>
    <hyperlink ref="W10" r:id="rId65" display="https://drive.google.com/open?id=1KkjpHZjfQT_bsIZ83ZbgdKiSnpyzbywQ&amp;authuser=ppmc.ccbandolin%40gmail.com&amp;usp=drive_fs" xr:uid="{00000000-0004-0000-0200-000040000000}"/>
    <hyperlink ref="Y10" r:id="rId66" display="https://drive.google.com/open?id=1K-emWuu9Su3FFqDljGtgxm91W01iMH9H&amp;authuser=ppmc.ccbandolin%40gmail.com&amp;usp=drive_fs" xr:uid="{00000000-0004-0000-0200-000041000000}"/>
    <hyperlink ref="Z10" r:id="rId67" display="https://drive.google.com/open?id=1K-emWuu9Su3FFqDljGtgxm91W01iMH9H&amp;authuser=ppmc.ccbandolin%40gmail.com&amp;usp=drive_fs" xr:uid="{00000000-0004-0000-0200-000042000000}"/>
    <hyperlink ref="A11" r:id="rId68" display="https://drive.google.com/open?id=1LJUg7Pm4GSJDdwHhr15xPggc2pf1nm7A&amp;authuser=ppmc.ccbandolin%40gmail.com&amp;usp=drive_fs" xr:uid="{00000000-0004-0000-0200-000043000000}"/>
    <hyperlink ref="K11" r:id="rId69" display="https://drive.google.com/open?id=15Y59IONrJgk3NN6mjTP_Bv_uZSy_rq42&amp;authuser=ppmc.ccbandolin%40gmail.com&amp;usp=drive_fs" xr:uid="{00000000-0004-0000-0200-000044000000}"/>
    <hyperlink ref="L11" r:id="rId70" display="https://drive.google.com/open?id=15Y59IONrJgk3NN6mjTP_Bv_uZSy_rq42&amp;authuser=ppmc.ccbandolin%40gmail.com&amp;usp=drive_fs" xr:uid="{00000000-0004-0000-0200-000045000000}"/>
    <hyperlink ref="M11" r:id="rId71" display="https://drive.google.com/open?id=15Y59IONrJgk3NN6mjTP_Bv_uZSy_rq42&amp;authuser=ppmc.ccbandolin%40gmail.com&amp;usp=drive_fs" xr:uid="{00000000-0004-0000-0200-000046000000}"/>
    <hyperlink ref="O11" r:id="rId72" display="https://drive.google.com/open?id=1LJUg7Pm4GSJDdwHhr15xPggc2pf1nm7A&amp;authuser=ppmc.ccbandolin%40gmail.com&amp;usp=drive_fs" xr:uid="{00000000-0004-0000-0200-000047000000}"/>
    <hyperlink ref="Q11" r:id="rId73" display="https://drive.google.com/open?id=1LJUg7Pm4GSJDdwHhr15xPggc2pf1nm7A&amp;authuser=ppmc.ccbandolin%40gmail.com&amp;usp=drive_fs" xr:uid="{00000000-0004-0000-0200-000048000000}"/>
    <hyperlink ref="S11" r:id="rId74" display="https://drive.google.com/open?id=1NvSNFwn9SAI3eW8eqw2iFoZ36zz_WFzp&amp;authuser=ppmc.ccbandolin%40gmail.com&amp;usp=drive_fs" xr:uid="{00000000-0004-0000-0200-000049000000}"/>
    <hyperlink ref="T11" r:id="rId75" display="https://drive.google.com/open?id=1NvSNFwn9SAI3eW8eqw2iFoZ36zz_WFzp&amp;authuser=ppmc.ccbandolin%40gmail.com&amp;usp=drive_fs" xr:uid="{00000000-0004-0000-0200-00004A000000}"/>
    <hyperlink ref="W11" r:id="rId76" display="https://drive.google.com/open?id=1MOJ8ktldvcwhQAJuRtPPSK2jLCHKf57X&amp;authuser=ppmc.ccbandolin%40gmail.com&amp;usp=drive_fs" xr:uid="{00000000-0004-0000-0200-00004B000000}"/>
    <hyperlink ref="Y11" r:id="rId77" display="https://drive.google.com/open?id=1LJUg7Pm4GSJDdwHhr15xPggc2pf1nm7A&amp;authuser=ppmc.ccbandolin%40gmail.com&amp;usp=drive_fs" xr:uid="{00000000-0004-0000-0200-00004C000000}"/>
    <hyperlink ref="Z11" r:id="rId78" display="https://drive.google.com/open?id=1LJUg7Pm4GSJDdwHhr15xPggc2pf1nm7A&amp;authuser=ppmc.ccbandolin%40gmail.com&amp;usp=drive_fs" xr:uid="{00000000-0004-0000-0200-00004D000000}"/>
    <hyperlink ref="A12" r:id="rId79" display="https://drive.google.com/open?id=1LPB_RB9G7CreS8VvDRB_RDLVLY72VcTp&amp;authuser=ppmc.ccbandolin%40gmail.com&amp;usp=drive_fs" xr:uid="{00000000-0004-0000-0200-00004E000000}"/>
    <hyperlink ref="I12" r:id="rId80" display="https://drive.google.com/open?id=18iJsiB6e1Y99gE1HBnQr6iFv8s59IXv1&amp;authuser=ppmc.ccbandolin%40gmail.com&amp;usp=drive_fs" xr:uid="{00000000-0004-0000-0200-00004F000000}"/>
    <hyperlink ref="K12" r:id="rId81" display="https://drive.google.com/open?id=1MG8BtLPDbJ4H2PRn6JAnscS_3uGXl4gD&amp;authuser=ppmc.ccbandolin%40gmail.com&amp;usp=drive_fs" xr:uid="{00000000-0004-0000-0200-000050000000}"/>
    <hyperlink ref="L12" r:id="rId82" display="https://drive.google.com/open?id=1MG8BtLPDbJ4H2PRn6JAnscS_3uGXl4gD&amp;authuser=ppmc.ccbandolin%40gmail.com&amp;usp=drive_fs" xr:uid="{00000000-0004-0000-0200-000051000000}"/>
    <hyperlink ref="M12" r:id="rId83" display="https://drive.google.com/open?id=1MG8BtLPDbJ4H2PRn6JAnscS_3uGXl4gD&amp;authuser=ppmc.ccbandolin%40gmail.com&amp;usp=drive_fs" xr:uid="{00000000-0004-0000-0200-000052000000}"/>
    <hyperlink ref="O12" r:id="rId84" display="https://drive.google.com/open?id=1LPB_RB9G7CreS8VvDRB_RDLVLY72VcTp&amp;authuser=ppmc.ccbandolin%40gmail.com&amp;usp=drive_fs" xr:uid="{00000000-0004-0000-0200-000053000000}"/>
    <hyperlink ref="Q12" r:id="rId85" display="https://drive.google.com/open?id=1LPB_RB9G7CreS8VvDRB_RDLVLY72VcTp&amp;authuser=ppmc.ccbandolin%40gmail.com&amp;usp=drive_fs" xr:uid="{00000000-0004-0000-0200-000054000000}"/>
    <hyperlink ref="S12" r:id="rId86" display="https://drive.google.com/open?id=1HQ_iZsQwy_tQDb9uTzSXjxfde1RX36Rb&amp;authuser=ppmc.ccbandolin%40gmail.com&amp;usp=drive_fs" xr:uid="{00000000-0004-0000-0200-000055000000}"/>
    <hyperlink ref="T12" r:id="rId87" display="https://drive.google.com/open?id=1HQ_iZsQwy_tQDb9uTzSXjxfde1RX36Rb&amp;authuser=ppmc.ccbandolin%40gmail.com&amp;usp=drive_fs" xr:uid="{00000000-0004-0000-0200-000056000000}"/>
    <hyperlink ref="W12" r:id="rId88" display="https://drive.google.com/open?id=1JifeZFO3wp8XyWoAec8_7SUFljkTuD3-&amp;authuser=ppmc.ccbandolin%40gmail.com&amp;usp=drive_fs" xr:uid="{00000000-0004-0000-0200-000057000000}"/>
    <hyperlink ref="Y12" r:id="rId89" display="https://drive.google.com/open?id=1LPB_RB9G7CreS8VvDRB_RDLVLY72VcTp&amp;authuser=ppmc.ccbandolin%40gmail.com&amp;usp=drive_fs" xr:uid="{00000000-0004-0000-0200-000058000000}"/>
    <hyperlink ref="Z12" r:id="rId90" display="https://drive.google.com/open?id=1LPB_RB9G7CreS8VvDRB_RDLVLY72VcTp&amp;authuser=ppmc.ccbandolin%40gmail.com&amp;usp=drive_fs" xr:uid="{00000000-0004-0000-0200-000059000000}"/>
    <hyperlink ref="S13" r:id="rId91" display="https://drive.google.com/open?id=1OO6huBIEtPyP9RQK7n7Da0Gy0eBR6oqX&amp;authuser=ppmc.ccbandolin%40gmail.com&amp;usp=drive_fs" xr:uid="{00000000-0004-0000-0200-00005A000000}"/>
    <hyperlink ref="T13" r:id="rId92" display="https://drive.google.com/open?id=1OO6huBIEtPyP9RQK7n7Da0Gy0eBR6oqX&amp;authuser=ppmc.ccbandolin%40gmail.com&amp;usp=drive_fs" xr:uid="{00000000-0004-0000-0200-00005B000000}"/>
    <hyperlink ref="A14" r:id="rId93" display="https://drive.google.com/open?id=1LRoqhjkFKZcosAaT2qBZdacdGp2jMa-o&amp;authuser=ppmc.ccbandolin%40gmail.com&amp;usp=drive_fs" xr:uid="{00000000-0004-0000-0200-00005C000000}"/>
    <hyperlink ref="I14" r:id="rId94" display="https://drive.google.com/open?id=18iJsiB6e1Y99gE1HBnQr6iFv8s59IXv1&amp;authuser=ppmc.ccbandolin%40gmail.com&amp;usp=drive_fs" xr:uid="{00000000-0004-0000-0200-00005D000000}"/>
    <hyperlink ref="K14" r:id="rId95" display="https://drive.google.com/open?id=1MG8BtLPDbJ4H2PRn6JAnscS_3uGXl4gD&amp;authuser=ppmc.ccbandolin%40gmail.com&amp;usp=drive_fs" xr:uid="{00000000-0004-0000-0200-00005E000000}"/>
    <hyperlink ref="L14" r:id="rId96" display="https://drive.google.com/open?id=1MG8BtLPDbJ4H2PRn6JAnscS_3uGXl4gD&amp;authuser=ppmc.ccbandolin%40gmail.com&amp;usp=drive_fs" xr:uid="{00000000-0004-0000-0200-00005F000000}"/>
    <hyperlink ref="M14" r:id="rId97" display="https://drive.google.com/open?id=1MG8BtLPDbJ4H2PRn6JAnscS_3uGXl4gD&amp;authuser=ppmc.ccbandolin%40gmail.com&amp;usp=drive_fs" xr:uid="{00000000-0004-0000-0200-000060000000}"/>
    <hyperlink ref="O14" r:id="rId98" display="https://drive.google.com/open?id=1LRoqhjkFKZcosAaT2qBZdacdGp2jMa-o&amp;authuser=ppmc.ccbandolin%40gmail.com&amp;usp=drive_fs" xr:uid="{00000000-0004-0000-0200-000061000000}"/>
    <hyperlink ref="Q14" r:id="rId99" display="https://drive.google.com/open?id=1LRoqhjkFKZcosAaT2qBZdacdGp2jMa-o&amp;authuser=ppmc.ccbandolin%40gmail.com&amp;usp=drive_fs" xr:uid="{00000000-0004-0000-0200-000062000000}"/>
    <hyperlink ref="S14" r:id="rId100" display="https://drive.google.com/open?id=1Nx86BPYuv4oYB-p-V2_a1aBeF-hv4dHL&amp;authuser=ppmc.ccbandolin%40gmail.com&amp;usp=drive_fs" xr:uid="{00000000-0004-0000-0200-000063000000}"/>
    <hyperlink ref="T14" r:id="rId101" display="https://drive.google.com/open?id=1Nx86BPYuv4oYB-p-V2_a1aBeF-hv4dHL&amp;authuser=ppmc.ccbandolin%40gmail.com&amp;usp=drive_fs" xr:uid="{00000000-0004-0000-0200-000064000000}"/>
    <hyperlink ref="W14" r:id="rId102" display="https://drive.google.com/open?id=1JifeZFO3wp8XyWoAec8_7SUFljkTuD3-&amp;authuser=ppmc.ccbandolin%40gmail.com&amp;usp=drive_fs" xr:uid="{00000000-0004-0000-0200-000065000000}"/>
    <hyperlink ref="Y14" r:id="rId103" display="https://drive.google.com/open?id=1LRoqhjkFKZcosAaT2qBZdacdGp2jMa-o&amp;authuser=ppmc.ccbandolin%40gmail.com&amp;usp=drive_fs" xr:uid="{00000000-0004-0000-0200-000066000000}"/>
    <hyperlink ref="Z14" r:id="rId104" display="https://drive.google.com/open?id=1LRoqhjkFKZcosAaT2qBZdacdGp2jMa-o&amp;authuser=ppmc.ccbandolin%40gmail.com&amp;usp=drive_fs" xr:uid="{00000000-0004-0000-0200-000067000000}"/>
    <hyperlink ref="A15" r:id="rId105" display="https://drive.google.com/open?id=1LTxvpZ3AeI2GrMg5ue8_FMbvLaxT6o6v&amp;authuser=ppmc.ccbandolin%40gmail.com&amp;usp=drive_fs" xr:uid="{00000000-0004-0000-0200-000068000000}"/>
    <hyperlink ref="I15" r:id="rId106" display="https://drive.google.com/open?id=18iJsiB6e1Y99gE1HBnQr6iFv8s59IXv1&amp;authuser=ppmc.ccbandolin%40gmail.com&amp;usp=drive_fs" xr:uid="{00000000-0004-0000-0200-000069000000}"/>
    <hyperlink ref="K15" r:id="rId107" display="https://drive.google.com/open?id=1MG8BtLPDbJ4H2PRn6JAnscS_3uGXl4gD&amp;authuser=ppmc.ccbandolin%40gmail.com&amp;usp=drive_fs" xr:uid="{00000000-0004-0000-0200-00006A000000}"/>
    <hyperlink ref="L15" r:id="rId108" display="https://drive.google.com/open?id=1MG8BtLPDbJ4H2PRn6JAnscS_3uGXl4gD&amp;authuser=ppmc.ccbandolin%40gmail.com&amp;usp=drive_fs" xr:uid="{00000000-0004-0000-0200-00006B000000}"/>
    <hyperlink ref="M15" r:id="rId109" display="https://drive.google.com/open?id=1MG8BtLPDbJ4H2PRn6JAnscS_3uGXl4gD&amp;authuser=ppmc.ccbandolin%40gmail.com&amp;usp=drive_fs" xr:uid="{00000000-0004-0000-0200-00006C000000}"/>
    <hyperlink ref="O15" r:id="rId110" display="https://drive.google.com/open?id=1LTxvpZ3AeI2GrMg5ue8_FMbvLaxT6o6v&amp;authuser=ppmc.ccbandolin%40gmail.com&amp;usp=drive_fs" xr:uid="{00000000-0004-0000-0200-00006D000000}"/>
    <hyperlink ref="Q15" r:id="rId111" display="https://drive.google.com/open?id=1LTxvpZ3AeI2GrMg5ue8_FMbvLaxT6o6v&amp;authuser=ppmc.ccbandolin%40gmail.com&amp;usp=drive_fs" xr:uid="{00000000-0004-0000-0200-00006E000000}"/>
    <hyperlink ref="S15" r:id="rId112" display="https://drive.google.com/open?id=1_l_98p5qc3mqZ7DmmiROYzFcmSPWcOr6&amp;authuser=ppmc.ccbandolin%40gmail.com&amp;usp=drive_fs" xr:uid="{00000000-0004-0000-0200-00006F000000}"/>
    <hyperlink ref="T15" r:id="rId113" display="https://drive.google.com/open?id=1_l_98p5qc3mqZ7DmmiROYzFcmSPWcOr6&amp;authuser=ppmc.ccbandolin%40gmail.com&amp;usp=drive_fs" xr:uid="{00000000-0004-0000-0200-000070000000}"/>
    <hyperlink ref="W15" r:id="rId114" display="https://drive.google.com/open?id=1JifeZFO3wp8XyWoAec8_7SUFljkTuD3-&amp;authuser=ppmc.ccbandolin%40gmail.com&amp;usp=drive_fs" xr:uid="{00000000-0004-0000-0200-000071000000}"/>
    <hyperlink ref="Y15" r:id="rId115" display="https://drive.google.com/open?id=1LTxvpZ3AeI2GrMg5ue8_FMbvLaxT6o6v&amp;authuser=ppmc.ccbandolin%40gmail.com&amp;usp=drive_fs" xr:uid="{00000000-0004-0000-0200-000072000000}"/>
    <hyperlink ref="Z15" r:id="rId116" display="https://drive.google.com/open?id=1LTxvpZ3AeI2GrMg5ue8_FMbvLaxT6o6v&amp;authuser=ppmc.ccbandolin%40gmail.com&amp;usp=drive_fs" xr:uid="{00000000-0004-0000-0200-000073000000}"/>
    <hyperlink ref="S16" r:id="rId117" display="https://drive.google.com/open?id=16H1D0KJWunO1OeNQXauzVr5qDHvVpRUz&amp;authuser=ppmc.ccbandolin%40gmail.com&amp;usp=drive_fs" xr:uid="{00000000-0004-0000-0200-000074000000}"/>
    <hyperlink ref="T16" r:id="rId118" display="https://drive.google.com/open?id=16H1D0KJWunO1OeNQXauzVr5qDHvVpRUz&amp;authuser=ppmc.ccbandolin%40gmail.com&amp;usp=drive_fs" xr:uid="{00000000-0004-0000-0200-000075000000}"/>
    <hyperlink ref="A17" r:id="rId119" display="https://drive.google.com/open?id=15UqPti2tr4ERK67SXKCIaujBaUUcUmMs&amp;authuser=ppmc.ccbandolin%40gmail.com&amp;usp=drive_fs" xr:uid="{00000000-0004-0000-0200-000076000000}"/>
    <hyperlink ref="I17" r:id="rId120" display="https://drive.google.com/open?id=18pS61a5zosoDplnB7dSc8iTM_3L9JlER&amp;authuser=ppmc.ccbandolin%40gmail.com&amp;usp=drive_fs" xr:uid="{00000000-0004-0000-0200-000077000000}"/>
    <hyperlink ref="K17" r:id="rId121" display="https://drive.google.com/open?id=1NpKUU59J2fMHoQ2YNFvFMkx-Src20anG&amp;authuser=ppmc.ccbandolin%40gmail.com&amp;usp=drive_fs" xr:uid="{00000000-0004-0000-0200-000078000000}"/>
    <hyperlink ref="L17" r:id="rId122" display="https://drive.google.com/open?id=1NpKUU59J2fMHoQ2YNFvFMkx-Src20anG&amp;authuser=ppmc.ccbandolin%40gmail.com&amp;usp=drive_fs" xr:uid="{00000000-0004-0000-0200-000079000000}"/>
    <hyperlink ref="M17" r:id="rId123" display="https://drive.google.com/open?id=1NpKUU59J2fMHoQ2YNFvFMkx-Src20anG&amp;authuser=ppmc.ccbandolin%40gmail.com&amp;usp=drive_fs" xr:uid="{00000000-0004-0000-0200-00007A000000}"/>
    <hyperlink ref="O17" r:id="rId124" display="https://drive.google.com/open?id=15UqPti2tr4ERK67SXKCIaujBaUUcUmMs&amp;authuser=ppmc.ccbandolin%40gmail.com&amp;usp=drive_fs" xr:uid="{00000000-0004-0000-0200-00007B000000}"/>
    <hyperlink ref="Q17" r:id="rId125" display="https://drive.google.com/open?id=15UqPti2tr4ERK67SXKCIaujBaUUcUmMs&amp;authuser=ppmc.ccbandolin%40gmail.com&amp;usp=drive_fs" xr:uid="{00000000-0004-0000-0200-00007C000000}"/>
    <hyperlink ref="S17" r:id="rId126" display="https://drive.google.com/open?id=16Q-YkTc48U_XO9qjPfzoE7u2ygJ1vdRT&amp;authuser=ppmc.ccbandolin%40gmail.com&amp;usp=drive_fs" xr:uid="{00000000-0004-0000-0200-00007D000000}"/>
    <hyperlink ref="T17" r:id="rId127" display="https://drive.google.com/open?id=16Q-YkTc48U_XO9qjPfzoE7u2ygJ1vdRT&amp;authuser=ppmc.ccbandolin%40gmail.com&amp;usp=drive_fs" xr:uid="{00000000-0004-0000-0200-00007E000000}"/>
    <hyperlink ref="W17" r:id="rId128" display="https://drive.google.com/open?id=1KcMOPXOa_5DbjVRXd8F0MDzxCSniVAyo&amp;authuser=ppmc.ccbandolin%40gmail.com&amp;usp=drive_fs" xr:uid="{00000000-0004-0000-0200-00007F000000}"/>
    <hyperlink ref="Y17" r:id="rId129" display="https://drive.google.com/open?id=15UqPti2tr4ERK67SXKCIaujBaUUcUmMs&amp;authuser=ppmc.ccbandolin%40gmail.com&amp;usp=drive_fs" xr:uid="{00000000-0004-0000-0200-000080000000}"/>
    <hyperlink ref="Z17" r:id="rId130" display="https://drive.google.com/open?id=15UqPti2tr4ERK67SXKCIaujBaUUcUmMs&amp;authuser=ppmc.ccbandolin%40gmail.com&amp;usp=drive_fs" xr:uid="{00000000-0004-0000-0200-000081000000}"/>
    <hyperlink ref="A18" r:id="rId131" display="https://drive.google.com/open?id=1LeAUoveJ58Qde-4Zav3rxyTfQJgOsIU3&amp;authuser=ppmc.ccbandolin%40gmail.com&amp;usp=drive_fs" xr:uid="{00000000-0004-0000-0200-000082000000}"/>
    <hyperlink ref="I18" r:id="rId132" display="https://drive.google.com/open?id=18pS61a5zosoDplnB7dSc8iTM_3L9JlER&amp;authuser=ppmc.ccbandolin%40gmail.com&amp;usp=drive_fs" xr:uid="{00000000-0004-0000-0200-000083000000}"/>
    <hyperlink ref="K18" r:id="rId133" display="https://drive.google.com/open?id=1NpKUU59J2fMHoQ2YNFvFMkx-Src20anG&amp;authuser=ppmc.ccbandolin%40gmail.com&amp;usp=drive_fs" xr:uid="{00000000-0004-0000-0200-000084000000}"/>
    <hyperlink ref="L18" r:id="rId134" display="https://drive.google.com/open?id=1NpKUU59J2fMHoQ2YNFvFMkx-Src20anG&amp;authuser=ppmc.ccbandolin%40gmail.com&amp;usp=drive_fs" xr:uid="{00000000-0004-0000-0200-000085000000}"/>
    <hyperlink ref="M18" r:id="rId135" display="https://drive.google.com/open?id=1NpKUU59J2fMHoQ2YNFvFMkx-Src20anG&amp;authuser=ppmc.ccbandolin%40gmail.com&amp;usp=drive_fs" xr:uid="{00000000-0004-0000-0200-000086000000}"/>
    <hyperlink ref="O18" r:id="rId136" display="https://drive.google.com/open?id=1LeAUoveJ58Qde-4Zav3rxyTfQJgOsIU3&amp;authuser=ppmc.ccbandolin%40gmail.com&amp;usp=drive_fs" xr:uid="{00000000-0004-0000-0200-000087000000}"/>
    <hyperlink ref="Q18" r:id="rId137" display="https://drive.google.com/open?id=1LeAUoveJ58Qde-4Zav3rxyTfQJgOsIU3&amp;authuser=ppmc.ccbandolin%40gmail.com&amp;usp=drive_fs" xr:uid="{00000000-0004-0000-0200-000088000000}"/>
    <hyperlink ref="S18" r:id="rId138" display="https://drive.google.com/open?id=16R4vOqxZrqTkD8j40jzr_H4zNiOALX1e&amp;authuser=ppmc.ccbandolin%40gmail.com&amp;usp=drive_fs" xr:uid="{00000000-0004-0000-0200-000089000000}"/>
    <hyperlink ref="T18" r:id="rId139" display="https://drive.google.com/open?id=16R4vOqxZrqTkD8j40jzr_H4zNiOALX1e&amp;authuser=ppmc.ccbandolin%40gmail.com&amp;usp=drive_fs" xr:uid="{00000000-0004-0000-0200-00008A000000}"/>
    <hyperlink ref="W18" r:id="rId140" display="https://drive.google.com/open?id=1KcMOPXOa_5DbjVRXd8F0MDzxCSniVAyo&amp;authuser=ppmc.ccbandolin%40gmail.com&amp;usp=drive_fs" xr:uid="{00000000-0004-0000-0200-00008B000000}"/>
    <hyperlink ref="Y18" r:id="rId141" display="https://drive.google.com/open?id=1LeAUoveJ58Qde-4Zav3rxyTfQJgOsIU3&amp;authuser=ppmc.ccbandolin%40gmail.com&amp;usp=drive_fs" xr:uid="{00000000-0004-0000-0200-00008C000000}"/>
    <hyperlink ref="Z18" r:id="rId142" display="https://drive.google.com/open?id=1LeAUoveJ58Qde-4Zav3rxyTfQJgOsIU3&amp;authuser=ppmc.ccbandolin%40gmail.com&amp;usp=drive_fs" xr:uid="{00000000-0004-0000-0200-00008D000000}"/>
    <hyperlink ref="A19" r:id="rId143" display="https://drive.google.com/open?id=1LfDBxVRdiRhibF2yQ23H2uKqMVuQ6cVy&amp;authuser=ppmc.ccbandolin%40gmail.com&amp;usp=drive_fs" xr:uid="{00000000-0004-0000-0200-00008E000000}"/>
    <hyperlink ref="I19" r:id="rId144" display="https://drive.google.com/open?id=18pS61a5zosoDplnB7dSc8iTM_3L9JlER&amp;authuser=ppmc.ccbandolin%40gmail.com&amp;usp=drive_fs" xr:uid="{00000000-0004-0000-0200-00008F000000}"/>
    <hyperlink ref="K19" r:id="rId145" display="https://drive.google.com/open?id=1NpKUU59J2fMHoQ2YNFvFMkx-Src20anG&amp;authuser=ppmc.ccbandolin%40gmail.com&amp;usp=drive_fs" xr:uid="{00000000-0004-0000-0200-000090000000}"/>
    <hyperlink ref="L19" r:id="rId146" display="https://drive.google.com/open?id=1NpKUU59J2fMHoQ2YNFvFMkx-Src20anG&amp;authuser=ppmc.ccbandolin%40gmail.com&amp;usp=drive_fs" xr:uid="{00000000-0004-0000-0200-000091000000}"/>
    <hyperlink ref="M19" r:id="rId147" display="https://drive.google.com/open?id=1NpKUU59J2fMHoQ2YNFvFMkx-Src20anG&amp;authuser=ppmc.ccbandolin%40gmail.com&amp;usp=drive_fs" xr:uid="{00000000-0004-0000-0200-000092000000}"/>
    <hyperlink ref="O19" r:id="rId148" display="https://drive.google.com/open?id=1LfDBxVRdiRhibF2yQ23H2uKqMVuQ6cVy&amp;authuser=ppmc.ccbandolin%40gmail.com&amp;usp=drive_fs" xr:uid="{00000000-0004-0000-0200-000093000000}"/>
    <hyperlink ref="Q19" r:id="rId149" display="https://drive.google.com/open?id=1LfDBxVRdiRhibF2yQ23H2uKqMVuQ6cVy&amp;authuser=ppmc.ccbandolin%40gmail.com&amp;usp=drive_fs" xr:uid="{00000000-0004-0000-0200-000094000000}"/>
    <hyperlink ref="S19" r:id="rId150" display="https://drive.google.com/open?id=1_kd8wJGdMX5vuq47EJrnlOQ3_2IVTYsr&amp;authuser=ppmc.ccbandolin%40gmail.com&amp;usp=drive_fs" xr:uid="{00000000-0004-0000-0200-000095000000}"/>
    <hyperlink ref="T19" r:id="rId151" display="https://drive.google.com/open?id=1_kd8wJGdMX5vuq47EJrnlOQ3_2IVTYsr&amp;authuser=ppmc.ccbandolin%40gmail.com&amp;usp=drive_fs" xr:uid="{00000000-0004-0000-0200-000096000000}"/>
    <hyperlink ref="W19" r:id="rId152" display="https://drive.google.com/open?id=1KcMOPXOa_5DbjVRXd8F0MDzxCSniVAyo&amp;authuser=ppmc.ccbandolin%40gmail.com&amp;usp=drive_fs" xr:uid="{00000000-0004-0000-0200-000097000000}"/>
    <hyperlink ref="Y19" r:id="rId153" display="https://drive.google.com/open?id=1LfDBxVRdiRhibF2yQ23H2uKqMVuQ6cVy&amp;authuser=ppmc.ccbandolin%40gmail.com&amp;usp=drive_fs" xr:uid="{00000000-0004-0000-0200-000098000000}"/>
    <hyperlink ref="Z19" r:id="rId154" display="https://drive.google.com/open?id=1LfDBxVRdiRhibF2yQ23H2uKqMVuQ6cVy&amp;authuser=ppmc.ccbandolin%40gmail.com&amp;usp=drive_fs" xr:uid="{00000000-0004-0000-0200-000099000000}"/>
    <hyperlink ref="A20" r:id="rId155" display="https://drive.google.com/open?id=15dqgEWMItu1rpaaC64xvk2v1kAz38z81&amp;authuser=ppmc.ccbandolin%40gmail.com&amp;usp=drive_fs" xr:uid="{00000000-0004-0000-0200-00009A000000}"/>
    <hyperlink ref="I20" r:id="rId156" display="https://drive.google.com/open?id=18pS61a5zosoDplnB7dSc8iTM_3L9JlER&amp;authuser=ppmc.ccbandolin%40gmail.com&amp;usp=drive_fs" xr:uid="{00000000-0004-0000-0200-00009B000000}"/>
    <hyperlink ref="K20" r:id="rId157" display="https://drive.google.com/open?id=1NpKUU59J2fMHoQ2YNFvFMkx-Src20anG&amp;authuser=ppmc.ccbandolin%40gmail.com&amp;usp=drive_fs" xr:uid="{00000000-0004-0000-0200-00009C000000}"/>
    <hyperlink ref="L20" r:id="rId158" display="https://drive.google.com/open?id=1NpKUU59J2fMHoQ2YNFvFMkx-Src20anG&amp;authuser=ppmc.ccbandolin%40gmail.com&amp;usp=drive_fs" xr:uid="{00000000-0004-0000-0200-00009D000000}"/>
    <hyperlink ref="M20" r:id="rId159" display="https://drive.google.com/open?id=1NpKUU59J2fMHoQ2YNFvFMkx-Src20anG&amp;authuser=ppmc.ccbandolin%40gmail.com&amp;usp=drive_fs" xr:uid="{00000000-0004-0000-0200-00009E000000}"/>
    <hyperlink ref="O20" r:id="rId160" display="https://drive.google.com/open?id=15dqgEWMItu1rpaaC64xvk2v1kAz38z81&amp;authuser=ppmc.ccbandolin%40gmail.com&amp;usp=drive_fs" xr:uid="{00000000-0004-0000-0200-00009F000000}"/>
    <hyperlink ref="S20" r:id="rId161" display="https://drive.google.com/open?id=1RJF7Csej8PhbaRwSWPyMmz5u93agRRlF&amp;authuser=ppmc.ccbandolin%40gmail.com&amp;usp=drive_fs" xr:uid="{00000000-0004-0000-0200-0000A0000000}"/>
    <hyperlink ref="A21" r:id="rId162" display="https://drive.google.com/open?id=1LiiIIXGHU29uSk80LM20WrhP3N8JQGcO&amp;authuser=ppmc.ccbandolin%40gmail.com&amp;usp=drive_fs" xr:uid="{00000000-0004-0000-0200-0000A1000000}"/>
    <hyperlink ref="K21" r:id="rId163" display="https://drive.google.com/open?id=1MAG70_CLsDOYFB-vImYJrui8Y9SjSqmc&amp;authuser=ppmc.ccbandolin%40gmail.com&amp;usp=drive_fs" xr:uid="{00000000-0004-0000-0200-0000A2000000}"/>
    <hyperlink ref="L21" r:id="rId164" display="https://drive.google.com/open?id=1MAG70_CLsDOYFB-vImYJrui8Y9SjSqmc&amp;authuser=ppmc.ccbandolin%40gmail.com&amp;usp=drive_fs" xr:uid="{00000000-0004-0000-0200-0000A3000000}"/>
    <hyperlink ref="M21" r:id="rId165" display="https://drive.google.com/open?id=1MAG70_CLsDOYFB-vImYJrui8Y9SjSqmc&amp;authuser=ppmc.ccbandolin%40gmail.com&amp;usp=drive_fs" xr:uid="{00000000-0004-0000-0200-0000A4000000}"/>
    <hyperlink ref="O21" r:id="rId166" display="https://drive.google.com/open?id=1LiiIIXGHU29uSk80LM20WrhP3N8JQGcO&amp;authuser=ppmc.ccbandolin%40gmail.com&amp;usp=drive_fs" xr:uid="{00000000-0004-0000-0200-0000A5000000}"/>
    <hyperlink ref="Q21" r:id="rId167" display="https://drive.google.com/open?id=1LiiIIXGHU29uSk80LM20WrhP3N8JQGcO&amp;authuser=ppmc.ccbandolin%40gmail.com&amp;usp=drive_fs" xr:uid="{00000000-0004-0000-0200-0000A6000000}"/>
    <hyperlink ref="S21" r:id="rId168" display="https://drive.google.com/open?id=1_nmDK0EUw_YROrX6SpnMeRegw6iIA_UW&amp;authuser=ppmc.ccbandolin%40gmail.com&amp;usp=drive_fs" xr:uid="{00000000-0004-0000-0200-0000A7000000}"/>
    <hyperlink ref="T21" r:id="rId169" display="https://drive.google.com/open?id=1_nmDK0EUw_YROrX6SpnMeRegw6iIA_UW&amp;authuser=ppmc.ccbandolin%40gmail.com&amp;usp=drive_fs" xr:uid="{00000000-0004-0000-0200-0000A8000000}"/>
    <hyperlink ref="W21" r:id="rId170" display="https://drive.google.com/open?id=1KTwbl4cgB-E92ed1HYwRjDdrokuYz_sa&amp;authuser=ppmc.ccbandolin%40gmail.com&amp;usp=drive_fs" xr:uid="{00000000-0004-0000-0200-0000A9000000}"/>
    <hyperlink ref="Y21" r:id="rId171" display="https://drive.google.com/open?id=1LiiIIXGHU29uSk80LM20WrhP3N8JQGcO&amp;authuser=ppmc.ccbandolin%40gmail.com&amp;usp=drive_fs" xr:uid="{00000000-0004-0000-0200-0000AA000000}"/>
    <hyperlink ref="Z21" r:id="rId172" display="https://drive.google.com/open?id=1LiiIIXGHU29uSk80LM20WrhP3N8JQGcO&amp;authuser=ppmc.ccbandolin%40gmail.com&amp;usp=drive_fs" xr:uid="{00000000-0004-0000-0200-0000AB000000}"/>
    <hyperlink ref="A22" r:id="rId173" display="https://drive.google.com/open?id=1Lo3EfA2PjunG70eIX3XCbB7l8kEIbZxL&amp;authuser=ppmc.ccbandolin%40gmail.com&amp;usp=drive_fs" xr:uid="{00000000-0004-0000-0200-0000AC000000}"/>
    <hyperlink ref="K22" r:id="rId174" display="https://drive.google.com/open?id=1MAG70_CLsDOYFB-vImYJrui8Y9SjSqmc&amp;authuser=ppmc.ccbandolin%40gmail.com&amp;usp=drive_fs" xr:uid="{00000000-0004-0000-0200-0000AD000000}"/>
    <hyperlink ref="L22" r:id="rId175" display="https://drive.google.com/open?id=1MAG70_CLsDOYFB-vImYJrui8Y9SjSqmc&amp;authuser=ppmc.ccbandolin%40gmail.com&amp;usp=drive_fs" xr:uid="{00000000-0004-0000-0200-0000AE000000}"/>
    <hyperlink ref="M22" r:id="rId176" display="https://drive.google.com/open?id=1MAG70_CLsDOYFB-vImYJrui8Y9SjSqmc&amp;authuser=ppmc.ccbandolin%40gmail.com&amp;usp=drive_fs" xr:uid="{00000000-0004-0000-0200-0000AF000000}"/>
    <hyperlink ref="O22" r:id="rId177" display="https://drive.google.com/open?id=1Lo3EfA2PjunG70eIX3XCbB7l8kEIbZxL&amp;authuser=ppmc.ccbandolin%40gmail.com&amp;usp=drive_fs" xr:uid="{00000000-0004-0000-0200-0000B0000000}"/>
    <hyperlink ref="Q22" r:id="rId178" display="https://drive.google.com/open?id=1Lo3EfA2PjunG70eIX3XCbB7l8kEIbZxL&amp;authuser=ppmc.ccbandolin%40gmail.com&amp;usp=drive_fs" xr:uid="{00000000-0004-0000-0200-0000B1000000}"/>
    <hyperlink ref="S22" r:id="rId179" display="https://drive.google.com/open?id=16R6ros98KzqHf9XzIN0NI9TqMgEFwC8G&amp;authuser=ppmc.ccbandolin%40gmail.com&amp;usp=drive_fs" xr:uid="{00000000-0004-0000-0200-0000B2000000}"/>
    <hyperlink ref="T22" r:id="rId180" display="https://drive.google.com/open?id=16R6ros98KzqHf9XzIN0NI9TqMgEFwC8G&amp;authuser=ppmc.ccbandolin%40gmail.com&amp;usp=drive_fs" xr:uid="{00000000-0004-0000-0200-0000B3000000}"/>
    <hyperlink ref="W22" r:id="rId181" display="https://drive.google.com/open?id=1KTwbl4cgB-E92ed1HYwRjDdrokuYz_sa&amp;authuser=ppmc.ccbandolin%40gmail.com&amp;usp=drive_fs" xr:uid="{00000000-0004-0000-0200-0000B4000000}"/>
    <hyperlink ref="Y22" r:id="rId182" display="https://drive.google.com/open?id=1Lo3EfA2PjunG70eIX3XCbB7l8kEIbZxL&amp;authuser=ppmc.ccbandolin%40gmail.com&amp;usp=drive_fs" xr:uid="{00000000-0004-0000-0200-0000B5000000}"/>
    <hyperlink ref="Z22" r:id="rId183" display="https://drive.google.com/open?id=1Lo3EfA2PjunG70eIX3XCbB7l8kEIbZxL&amp;authuser=ppmc.ccbandolin%40gmail.com&amp;usp=drive_fs" xr:uid="{00000000-0004-0000-0200-0000B6000000}"/>
    <hyperlink ref="S23" r:id="rId184" display="https://drive.google.com/open?id=16VzENv4vuanMQDSQPSx8Go0rlAD4-rNT&amp;authuser=ppmc.ccbandolin%40gmail.com&amp;usp=drive_fs" xr:uid="{00000000-0004-0000-0200-0000B7000000}"/>
    <hyperlink ref="T23" r:id="rId185" display="https://drive.google.com/open?id=16VzENv4vuanMQDSQPSx8Go0rlAD4-rNT&amp;authuser=ppmc.ccbandolin%40gmail.com&amp;usp=drive_fs" xr:uid="{00000000-0004-0000-0200-0000B8000000}"/>
    <hyperlink ref="A24" r:id="rId186" display="https://drive.google.com/open?id=1Lz1Sqa4W9YITkIY8Px5yboK483RlTm6K&amp;authuser=ppmc.ccbandolin%40gmail.com&amp;usp=drive_fs" xr:uid="{00000000-0004-0000-0200-0000B9000000}"/>
    <hyperlink ref="K24" r:id="rId187" display="https://drive.google.com/open?id=1MAG70_CLsDOYFB-vImYJrui8Y9SjSqmc&amp;authuser=ppmc.ccbandolin%40gmail.com&amp;usp=drive_fs" xr:uid="{00000000-0004-0000-0200-0000BA000000}"/>
    <hyperlink ref="L24" r:id="rId188" display="https://drive.google.com/open?id=1MAG70_CLsDOYFB-vImYJrui8Y9SjSqmc&amp;authuser=ppmc.ccbandolin%40gmail.com&amp;usp=drive_fs" xr:uid="{00000000-0004-0000-0200-0000BB000000}"/>
    <hyperlink ref="M24" r:id="rId189" display="https://drive.google.com/open?id=1MAG70_CLsDOYFB-vImYJrui8Y9SjSqmc&amp;authuser=ppmc.ccbandolin%40gmail.com&amp;usp=drive_fs" xr:uid="{00000000-0004-0000-0200-0000BC000000}"/>
    <hyperlink ref="O24" r:id="rId190" display="https://drive.google.com/open?id=1Lz1Sqa4W9YITkIY8Px5yboK483RlTm6K&amp;authuser=ppmc.ccbandolin%40gmail.com&amp;usp=drive_fs" xr:uid="{00000000-0004-0000-0200-0000BD000000}"/>
    <hyperlink ref="Q24" r:id="rId191" display="https://drive.google.com/open?id=1Lz1Sqa4W9YITkIY8Px5yboK483RlTm6K&amp;authuser=ppmc.ccbandolin%40gmail.com&amp;usp=drive_fs" xr:uid="{00000000-0004-0000-0200-0000BE000000}"/>
    <hyperlink ref="S24" r:id="rId192" display="https://drive.google.com/open?id=16Tz610_xWqFf1jIyP8BrPDzJVKjjgDjb&amp;authuser=ppmc.ccbandolin%40gmail.com&amp;usp=drive_fs" xr:uid="{00000000-0004-0000-0200-0000BF000000}"/>
    <hyperlink ref="T24" r:id="rId193" display="https://drive.google.com/open?id=16Tz610_xWqFf1jIyP8BrPDzJVKjjgDjb&amp;authuser=ppmc.ccbandolin%40gmail.com&amp;usp=drive_fs" xr:uid="{00000000-0004-0000-0200-0000C0000000}"/>
    <hyperlink ref="W24" r:id="rId194" display="https://drive.google.com/open?id=1KTwbl4cgB-E92ed1HYwRjDdrokuYz_sa&amp;authuser=ppmc.ccbandolin%40gmail.com&amp;usp=drive_fs" xr:uid="{00000000-0004-0000-0200-0000C1000000}"/>
    <hyperlink ref="Y24" r:id="rId195" display="https://drive.google.com/open?id=1Lz1Sqa4W9YITkIY8Px5yboK483RlTm6K&amp;authuser=ppmc.ccbandolin%40gmail.com&amp;usp=drive_fs" xr:uid="{00000000-0004-0000-0200-0000C2000000}"/>
    <hyperlink ref="Z24" r:id="rId196" display="https://drive.google.com/open?id=1Lz1Sqa4W9YITkIY8Px5yboK483RlTm6K&amp;authuser=ppmc.ccbandolin%40gmail.com&amp;usp=drive_fs" xr:uid="{00000000-0004-0000-0200-0000C3000000}"/>
    <hyperlink ref="A25" r:id="rId197" display="https://drive.google.com/open?id=15fQLXjcRwcxZNyrLWRi_aA5dVIQok4W1&amp;authuser=ppmc.ccbandolin%40gmail.com&amp;usp=drive_fs" xr:uid="{00000000-0004-0000-0200-0000C4000000}"/>
    <hyperlink ref="I25" r:id="rId198" display="https://drive.google.com/open?id=18pS61a5zosoDplnB7dSc8iTM_3L9JlER&amp;authuser=ppmc.ccbandolin%40gmail.com&amp;usp=drive_fs" xr:uid="{00000000-0004-0000-0200-0000C5000000}"/>
    <hyperlink ref="K25" r:id="rId199" display="https://drive.google.com/open?id=1NpKUU59J2fMHoQ2YNFvFMkx-Src20anG&amp;authuser=ppmc.ccbandolin%40gmail.com&amp;usp=drive_fs" xr:uid="{00000000-0004-0000-0200-0000C6000000}"/>
    <hyperlink ref="L25" r:id="rId200" display="https://drive.google.com/open?id=1NpKUU59J2fMHoQ2YNFvFMkx-Src20anG&amp;authuser=ppmc.ccbandolin%40gmail.com&amp;usp=drive_fs" xr:uid="{00000000-0004-0000-0200-0000C7000000}"/>
    <hyperlink ref="M25" r:id="rId201" display="https://drive.google.com/open?id=1NpKUU59J2fMHoQ2YNFvFMkx-Src20anG&amp;authuser=ppmc.ccbandolin%40gmail.com&amp;usp=drive_fs" xr:uid="{00000000-0004-0000-0200-0000C8000000}"/>
    <hyperlink ref="O25" r:id="rId202" display="https://drive.google.com/open?id=15fQLXjcRwcxZNyrLWRi_aA5dVIQok4W1&amp;authuser=ppmc.ccbandolin%40gmail.com&amp;usp=drive_fs" xr:uid="{00000000-0004-0000-0200-0000C9000000}"/>
    <hyperlink ref="Q25" r:id="rId203" display="https://drive.google.com/open?id=15fQLXjcRwcxZNyrLWRi_aA5dVIQok4W1&amp;authuser=ppmc.ccbandolin%40gmail.com&amp;usp=drive_fs" xr:uid="{00000000-0004-0000-0200-0000CA000000}"/>
    <hyperlink ref="S25" r:id="rId204" display="https://drive.google.com/open?id=165f4IE_Q29wE_y7BVjsA6KgTIWFFP_-S&amp;authuser=ppmc.ccbandolin%40gmail.com&amp;usp=drive_fs" xr:uid="{00000000-0004-0000-0200-0000CB000000}"/>
    <hyperlink ref="T25" r:id="rId205" display="https://drive.google.com/open?id=165f4IE_Q29wE_y7BVjsA6KgTIWFFP_-S&amp;authuser=ppmc.ccbandolin%40gmail.com&amp;usp=drive_fs" xr:uid="{00000000-0004-0000-0200-0000CC000000}"/>
    <hyperlink ref="W25" r:id="rId206" display="https://drive.google.com/open?id=1KcMOPXOa_5DbjVRXd8F0MDzxCSniVAyo&amp;authuser=ppmc.ccbandolin%40gmail.com&amp;usp=drive_fs" xr:uid="{00000000-0004-0000-0200-0000CD000000}"/>
    <hyperlink ref="Y25" r:id="rId207" display="https://drive.google.com/open?id=15fQLXjcRwcxZNyrLWRi_aA5dVIQok4W1&amp;authuser=ppmc.ccbandolin%40gmail.com&amp;usp=drive_fs" xr:uid="{00000000-0004-0000-0200-0000CE000000}"/>
    <hyperlink ref="Z25" r:id="rId208" display="https://drive.google.com/open?id=15fQLXjcRwcxZNyrLWRi_aA5dVIQok4W1&amp;authuser=ppmc.ccbandolin%40gmail.com&amp;usp=drive_fs" xr:uid="{00000000-0004-0000-0200-0000CF000000}"/>
    <hyperlink ref="A26" r:id="rId209" display="https://drive.google.com/open?id=1M01pTvZl1bFJhyvLdnAB_678e5k91cWp&amp;authuser=ppmc.ccbandolin%40gmail.com&amp;usp=drive_fs" xr:uid="{00000000-0004-0000-0200-0000D0000000}"/>
    <hyperlink ref="K26" r:id="rId210" display="https://drive.google.com/open?id=1MIecyx3zvYSvmSG-RtU6wOqDJ9q5yQZK&amp;authuser=ppmc.ccbandolin%40gmail.com&amp;usp=drive_fs" xr:uid="{00000000-0004-0000-0200-0000D1000000}"/>
    <hyperlink ref="L26" r:id="rId211" display="https://drive.google.com/open?id=1MIecyx3zvYSvmSG-RtU6wOqDJ9q5yQZK&amp;authuser=ppmc.ccbandolin%40gmail.com&amp;usp=drive_fs" xr:uid="{00000000-0004-0000-0200-0000D2000000}"/>
    <hyperlink ref="M26" r:id="rId212" display="https://drive.google.com/open?id=1MIecyx3zvYSvmSG-RtU6wOqDJ9q5yQZK&amp;authuser=ppmc.ccbandolin%40gmail.com&amp;usp=drive_fs" xr:uid="{00000000-0004-0000-0200-0000D3000000}"/>
    <hyperlink ref="O26" r:id="rId213" display="https://drive.google.com/open?id=1M01pTvZl1bFJhyvLdnAB_678e5k91cWp&amp;authuser=ppmc.ccbandolin%40gmail.com&amp;usp=drive_fs" xr:uid="{00000000-0004-0000-0200-0000D4000000}"/>
    <hyperlink ref="Q26" r:id="rId214" display="https://drive.google.com/open?id=1M01pTvZl1bFJhyvLdnAB_678e5k91cWp&amp;authuser=ppmc.ccbandolin%40gmail.com&amp;usp=drive_fs" xr:uid="{00000000-0004-0000-0200-0000D5000000}"/>
    <hyperlink ref="S26" r:id="rId215" display="https://drive.google.com/open?id=1Mh8roqOoLx8nyweu_V0NxqEfsztpgd--&amp;authuser=ppmc.ccbandolin%40gmail.com&amp;usp=drive_fs" xr:uid="{00000000-0004-0000-0200-0000D6000000}"/>
    <hyperlink ref="T26" r:id="rId216" display="https://drive.google.com/open?id=1Mh8roqOoLx8nyweu_V0NxqEfsztpgd--&amp;authuser=ppmc.ccbandolin%40gmail.com&amp;usp=drive_fs" xr:uid="{00000000-0004-0000-0200-0000D7000000}"/>
    <hyperlink ref="W26" r:id="rId217" display="https://drive.google.com/open?id=1KpECDnowyREmrNj_3G332JZ4CKCx42_L&amp;authuser=ppmc.ccbandolin%40gmail.com&amp;usp=drive_fs" xr:uid="{00000000-0004-0000-0200-0000D8000000}"/>
    <hyperlink ref="Y26" r:id="rId218" display="https://drive.google.com/open?id=1M01pTvZl1bFJhyvLdnAB_678e5k91cWp&amp;authuser=ppmc.ccbandolin%40gmail.com&amp;usp=drive_fs" xr:uid="{00000000-0004-0000-0200-0000D9000000}"/>
    <hyperlink ref="Z26" r:id="rId219" display="https://drive.google.com/open?id=1M01pTvZl1bFJhyvLdnAB_678e5k91cWp&amp;authuser=ppmc.ccbandolin%40gmail.com&amp;usp=drive_fs" xr:uid="{00000000-0004-0000-0200-0000DA000000}"/>
    <hyperlink ref="A27" r:id="rId220" display="https://drive.google.com/open?id=1M2dqV_3SWf9uCJU1ZXoiDjsVflG2gQnf&amp;authuser=ppmc.ccbandolin%40gmail.com&amp;usp=drive_fs" xr:uid="{00000000-0004-0000-0200-0000DB000000}"/>
    <hyperlink ref="K27" r:id="rId221" display="https://drive.google.com/open?id=1MLX1WOXxonY8zeUKrZ9VDYE2OmwHD8mq&amp;authuser=ppmc.ccbandolin%40gmail.com&amp;usp=drive_fs" xr:uid="{00000000-0004-0000-0200-0000DC000000}"/>
    <hyperlink ref="L27" r:id="rId222" display="https://drive.google.com/open?id=1MLX1WOXxonY8zeUKrZ9VDYE2OmwHD8mq&amp;authuser=ppmc.ccbandolin%40gmail.com&amp;usp=drive_fs" xr:uid="{00000000-0004-0000-0200-0000DD000000}"/>
    <hyperlink ref="M27" r:id="rId223" display="https://drive.google.com/open?id=1MLX1WOXxonY8zeUKrZ9VDYE2OmwHD8mq&amp;authuser=ppmc.ccbandolin%40gmail.com&amp;usp=drive_fs" xr:uid="{00000000-0004-0000-0200-0000DE000000}"/>
    <hyperlink ref="O27" r:id="rId224" display="https://drive.google.com/open?id=1M2dqV_3SWf9uCJU1ZXoiDjsVflG2gQnf&amp;authuser=ppmc.ccbandolin%40gmail.com&amp;usp=drive_fs" xr:uid="{00000000-0004-0000-0200-0000DF000000}"/>
    <hyperlink ref="Q27" r:id="rId225" display="https://drive.google.com/open?id=1M2dqV_3SWf9uCJU1ZXoiDjsVflG2gQnf&amp;authuser=ppmc.ccbandolin%40gmail.com&amp;usp=drive_fs" xr:uid="{00000000-0004-0000-0200-0000E0000000}"/>
    <hyperlink ref="S27" r:id="rId226" display="https://drive.google.com/open?id=1O4WgXvWsyV6DRSONJE44BuPmjnnyk2E6&amp;authuser=ppmc.ccbandolin%40gmail.com&amp;usp=drive_fs" xr:uid="{00000000-0004-0000-0200-0000E1000000}"/>
    <hyperlink ref="T27" r:id="rId227" display="https://drive.google.com/open?id=1O4WgXvWsyV6DRSONJE44BuPmjnnyk2E6&amp;authuser=ppmc.ccbandolin%40gmail.com&amp;usp=drive_fs" xr:uid="{00000000-0004-0000-0200-0000E2000000}"/>
    <hyperlink ref="W27" r:id="rId228" display="https://drive.google.com/open?id=1MWXzTcpQ9cmi2OpyBeWj1miarmUGJiqU&amp;authuser=ppmc.ccbandolin%40gmail.com&amp;usp=drive_fs" xr:uid="{00000000-0004-0000-0200-0000E3000000}"/>
    <hyperlink ref="Y27" r:id="rId229" display="https://drive.google.com/open?id=1M2dqV_3SWf9uCJU1ZXoiDjsVflG2gQnf&amp;authuser=ppmc.ccbandolin%40gmail.com&amp;usp=drive_fs" xr:uid="{00000000-0004-0000-0200-0000E4000000}"/>
    <hyperlink ref="Z27" r:id="rId230" display="https://drive.google.com/open?id=1M2dqV_3SWf9uCJU1ZXoiDjsVflG2gQnf&amp;authuser=ppmc.ccbandolin%40gmail.com&amp;usp=drive_fs" xr:uid="{00000000-0004-0000-0200-0000E5000000}"/>
    <hyperlink ref="A28" r:id="rId231" display="https://drive.google.com/open?id=1M5Nf89cGchJMhXYLtdMjQjJ13EWuqNkZ&amp;authuser=ppmc.ccbandolin%40gmail.com&amp;usp=drive_fs" xr:uid="{00000000-0004-0000-0200-0000E6000000}"/>
    <hyperlink ref="K28" r:id="rId232" display="https://drive.google.com/open?id=1Mcb_d0WECHEtR-j45ATzgVDVg6vxNyft&amp;authuser=ppmc.ccbandolin%40gmail.com&amp;usp=drive_fs" xr:uid="{00000000-0004-0000-0200-0000E7000000}"/>
    <hyperlink ref="L28" r:id="rId233" display="https://drive.google.com/open?id=1Mcb_d0WECHEtR-j45ATzgVDVg6vxNyft&amp;authuser=ppmc.ccbandolin%40gmail.com&amp;usp=drive_fs" xr:uid="{00000000-0004-0000-0200-0000E8000000}"/>
    <hyperlink ref="M28" r:id="rId234" display="https://drive.google.com/open?id=1Mcb_d0WECHEtR-j45ATzgVDVg6vxNyft&amp;authuser=ppmc.ccbandolin%40gmail.com&amp;usp=drive_fs" xr:uid="{00000000-0004-0000-0200-0000E9000000}"/>
    <hyperlink ref="O28" r:id="rId235" display="https://drive.google.com/open?id=1M5Nf89cGchJMhXYLtdMjQjJ13EWuqNkZ&amp;authuser=ppmc.ccbandolin%40gmail.com&amp;usp=drive_fs" xr:uid="{00000000-0004-0000-0200-0000EA000000}"/>
    <hyperlink ref="Q28" r:id="rId236" display="https://drive.google.com/open?id=1M5Nf89cGchJMhXYLtdMjQjJ13EWuqNkZ&amp;authuser=ppmc.ccbandolin%40gmail.com&amp;usp=drive_fs" xr:uid="{00000000-0004-0000-0200-0000EB000000}"/>
    <hyperlink ref="S28" r:id="rId237" display="https://drive.google.com/open?id=1O5Q3b05j06vvG2X_okNPzCQRMWr8_0Qc&amp;authuser=ppmc.ccbandolin%40gmail.com&amp;usp=drive_fs" xr:uid="{00000000-0004-0000-0200-0000EC000000}"/>
    <hyperlink ref="T28" r:id="rId238" display="https://drive.google.com/open?id=1O5Q3b05j06vvG2X_okNPzCQRMWr8_0Qc&amp;authuser=ppmc.ccbandolin%40gmail.com&amp;usp=drive_fs" xr:uid="{00000000-0004-0000-0200-0000ED000000}"/>
    <hyperlink ref="W28" r:id="rId239" display="https://drive.google.com/open?id=1MgYu76t5-9Jxt0nUqzIRt7eD1D455A_8&amp;authuser=ppmc.ccbandolin%40gmail.com&amp;usp=drive_fs" xr:uid="{00000000-0004-0000-0200-0000EE000000}"/>
    <hyperlink ref="Y28" r:id="rId240" display="https://drive.google.com/open?id=1M5Nf89cGchJMhXYLtdMjQjJ13EWuqNkZ&amp;authuser=ppmc.ccbandolin%40gmail.com&amp;usp=drive_fs" xr:uid="{00000000-0004-0000-0200-0000EF000000}"/>
    <hyperlink ref="Z28" r:id="rId241" display="https://drive.google.com/open?id=1M5Nf89cGchJMhXYLtdMjQjJ13EWuqNkZ&amp;authuser=ppmc.ccbandolin%40gmail.com&amp;usp=drive_fs" xr:uid="{00000000-0004-0000-0200-0000F0000000}"/>
    <hyperlink ref="A29" r:id="rId242" display="https://drive.google.com/open?id=1M8U4-Ou0-s2ShoDmBzLEkGz1xsPi8ypm&amp;authuser=ppmc.ccbandolin%40gmail.com&amp;usp=drive_fs" xr:uid="{00000000-0004-0000-0200-0000F1000000}"/>
    <hyperlink ref="K29" r:id="rId243" display="https://drive.google.com/open?id=1Mm5HRUkdAQh9uDk5h-A0G3_NPnVGF9vy&amp;authuser=ppmc.ccbandolin%40gmail.com&amp;usp=drive_fs" xr:uid="{00000000-0004-0000-0200-0000F2000000}"/>
    <hyperlink ref="L29" r:id="rId244" display="https://drive.google.com/open?id=1Mm5HRUkdAQh9uDk5h-A0G3_NPnVGF9vy&amp;authuser=ppmc.ccbandolin%40gmail.com&amp;usp=drive_fs" xr:uid="{00000000-0004-0000-0200-0000F3000000}"/>
    <hyperlink ref="M29" r:id="rId245" display="https://drive.google.com/open?id=1Mm5HRUkdAQh9uDk5h-A0G3_NPnVGF9vy&amp;authuser=ppmc.ccbandolin%40gmail.com&amp;usp=drive_fs" xr:uid="{00000000-0004-0000-0200-0000F4000000}"/>
    <hyperlink ref="O29" r:id="rId246" display="https://drive.google.com/open?id=1M8U4-Ou0-s2ShoDmBzLEkGz1xsPi8ypm&amp;authuser=ppmc.ccbandolin%40gmail.com&amp;usp=drive_fs" xr:uid="{00000000-0004-0000-0200-0000F5000000}"/>
    <hyperlink ref="Q29" r:id="rId247" display="https://drive.google.com/open?id=1M8U4-Ou0-s2ShoDmBzLEkGz1xsPi8ypm&amp;authuser=ppmc.ccbandolin%40gmail.com&amp;usp=drive_fs" xr:uid="{00000000-0004-0000-0200-0000F6000000}"/>
    <hyperlink ref="S29" r:id="rId248" display="https://drive.google.com/open?id=1NrQLjrRMvkhqEBdruU3bMyQKZk3DaBXa&amp;authuser=ppmc.ccbandolin%40gmail.com&amp;usp=drive_fs" xr:uid="{00000000-0004-0000-0200-0000F7000000}"/>
    <hyperlink ref="T29" r:id="rId249" display="https://drive.google.com/open?id=1NrQLjrRMvkhqEBdruU3bMyQKZk3DaBXa&amp;authuser=ppmc.ccbandolin%40gmail.com&amp;usp=drive_fs" xr:uid="{00000000-0004-0000-0200-0000F8000000}"/>
    <hyperlink ref="W29" r:id="rId250" display="https://drive.google.com/open?id=1Mdc7bkWpLNg8QG-Ev9HEd8p6Do0u0LGK&amp;authuser=ppmc.ccbandolin%40gmail.com&amp;usp=drive_fs" xr:uid="{00000000-0004-0000-0200-0000F9000000}"/>
    <hyperlink ref="Y29" r:id="rId251" display="https://drive.google.com/open?id=1M8U4-Ou0-s2ShoDmBzLEkGz1xsPi8ypm&amp;authuser=ppmc.ccbandolin%40gmail.com&amp;usp=drive_fs" xr:uid="{00000000-0004-0000-0200-0000FA000000}"/>
    <hyperlink ref="Z29" r:id="rId252" display="https://drive.google.com/open?id=1M8U4-Ou0-s2ShoDmBzLEkGz1xsPi8ypm&amp;authuser=ppmc.ccbandolin%40gmail.com&amp;usp=drive_fs" xr:uid="{00000000-0004-0000-0200-0000FB000000}"/>
    <hyperlink ref="A30" r:id="rId253" display="https://drive.google.com/open?id=15YtAW9JrwXWYPZ9Wv_eDRy6cLo0mxrtf&amp;authuser=ppmc.ccbandolin%40gmail.com&amp;usp=drive_fs" xr:uid="{00000000-0004-0000-0200-0000FC000000}"/>
    <hyperlink ref="K30" r:id="rId254" display="https://drive.google.com/open?id=15_VjAYEwBjE7tEVTero5IAhRJCB6BQmp&amp;authuser=ppmc.ccbandolin%40gmail.com&amp;usp=drive_fs" xr:uid="{00000000-0004-0000-0200-0000FD000000}"/>
    <hyperlink ref="L30" r:id="rId255" display="https://drive.google.com/open?id=15_VjAYEwBjE7tEVTero5IAhRJCB6BQmp&amp;authuser=ppmc.ccbandolin%40gmail.com&amp;usp=drive_fs" xr:uid="{00000000-0004-0000-0200-0000FE000000}"/>
    <hyperlink ref="M30" r:id="rId256" display="https://drive.google.com/open?id=15_VjAYEwBjE7tEVTero5IAhRJCB6BQmp&amp;authuser=ppmc.ccbandolin%40gmail.com&amp;usp=drive_fs" xr:uid="{00000000-0004-0000-0200-0000FF000000}"/>
    <hyperlink ref="O30" r:id="rId257" display="https://drive.google.com/open?id=15YtAW9JrwXWYPZ9Wv_eDRy6cLo0mxrtf&amp;authuser=ppmc.ccbandolin%40gmail.com&amp;usp=drive_fs" xr:uid="{00000000-0004-0000-0200-000000010000}"/>
    <hyperlink ref="Q30" r:id="rId258" display="https://drive.google.com/open?id=15YtAW9JrwXWYPZ9Wv_eDRy6cLo0mxrtf&amp;authuser=ppmc.ccbandolin%40gmail.com&amp;usp=drive_fs" xr:uid="{00000000-0004-0000-0200-000001010000}"/>
    <hyperlink ref="S30" r:id="rId259" display="https://drive.google.com/open?id=16EuPltOKZ-agzm-xtDbU-5EWubB8envn&amp;authuser=ppmc.ccbandolin%40gmail.com&amp;usp=drive_fs" xr:uid="{00000000-0004-0000-0200-000002010000}"/>
    <hyperlink ref="T30" r:id="rId260" display="https://drive.google.com/open?id=16EuPltOKZ-agzm-xtDbU-5EWubB8envn&amp;authuser=ppmc.ccbandolin%40gmail.com&amp;usp=drive_fs" xr:uid="{00000000-0004-0000-0200-000003010000}"/>
    <hyperlink ref="W30" r:id="rId261" display="https://drive.google.com/open?id=15b1agQcCcldALI7BpbLFvSAgZpYR0Jwz&amp;authuser=ppmc.ccbandolin%40gmail.com&amp;usp=drive_fs" xr:uid="{00000000-0004-0000-0200-000004010000}"/>
    <hyperlink ref="Y30" r:id="rId262" display="https://drive.google.com/open?id=15YtAW9JrwXWYPZ9Wv_eDRy6cLo0mxrtf&amp;authuser=ppmc.ccbandolin%40gmail.com&amp;usp=drive_fs" xr:uid="{00000000-0004-0000-0200-000005010000}"/>
    <hyperlink ref="Z30" r:id="rId263" display="https://drive.google.com/open?id=15YtAW9JrwXWYPZ9Wv_eDRy6cLo0mxrtf&amp;authuser=ppmc.ccbandolin%40gmail.com&amp;usp=drive_fs" xr:uid="{00000000-0004-0000-0200-000006010000}"/>
    <hyperlink ref="A31" r:id="rId264" display="https://drive.google.com/open?id=16FTTl4KEZUyUzcDeobK-C-v_3DrfE0ph&amp;authuser=ppmc.ccbandolin%40gmail.com&amp;usp=drive_fs" xr:uid="{00000000-0004-0000-0200-000007010000}"/>
    <hyperlink ref="K31" r:id="rId265" display="https://drive.google.com/open?id=16J_vMDRl0tgfrvbz8GVqGjqf1GzlXOCd&amp;authuser=ppmc.ccbandolin%40gmail.com&amp;usp=drive_fs" xr:uid="{00000000-0004-0000-0200-000008010000}"/>
    <hyperlink ref="L31" r:id="rId266" display="https://drive.google.com/open?id=16J_vMDRl0tgfrvbz8GVqGjqf1GzlXOCd&amp;authuser=ppmc.ccbandolin%40gmail.com&amp;usp=drive_fs" xr:uid="{00000000-0004-0000-0200-000009010000}"/>
    <hyperlink ref="M31" r:id="rId267" display="https://drive.google.com/open?id=16J_vMDRl0tgfrvbz8GVqGjqf1GzlXOCd&amp;authuser=ppmc.ccbandolin%40gmail.com&amp;usp=drive_fs" xr:uid="{00000000-0004-0000-0200-00000A010000}"/>
    <hyperlink ref="O31" r:id="rId268" display="https://drive.google.com/open?id=16FTTl4KEZUyUzcDeobK-C-v_3DrfE0ph&amp;authuser=ppmc.ccbandolin%40gmail.com&amp;usp=drive_fs" xr:uid="{00000000-0004-0000-0200-00000B010000}"/>
    <hyperlink ref="Q31" r:id="rId269" display="https://drive.google.com/open?id=16FTTl4KEZUyUzcDeobK-C-v_3DrfE0ph&amp;authuser=ppmc.ccbandolin%40gmail.com&amp;usp=drive_fs" xr:uid="{00000000-0004-0000-0200-00000C010000}"/>
    <hyperlink ref="S31" r:id="rId270" display="https://drive.google.com/open?id=160xsnmIH3T9WDYrnbtclQO_KzyS22WIV&amp;authuser=ppmc.ccbandolin%40gmail.com&amp;usp=drive_fs" xr:uid="{00000000-0004-0000-0200-00000D010000}"/>
    <hyperlink ref="T31" r:id="rId271" display="https://drive.google.com/open?id=160xsnmIH3T9WDYrnbtclQO_KzyS22WIV&amp;authuser=ppmc.ccbandolin%40gmail.com&amp;usp=drive_fs" xr:uid="{00000000-0004-0000-0200-00000E010000}"/>
    <hyperlink ref="W31" r:id="rId272" display="https://drive.google.com/open?id=16LUEgVSfvul1hf8dxokBxIH2xg70vFBY&amp;authuser=ppmc.ccbandolin%40gmail.com&amp;usp=drive_fs" xr:uid="{00000000-0004-0000-0200-00000F010000}"/>
    <hyperlink ref="Y31" r:id="rId273" display="https://drive.google.com/open?id=16FTTl4KEZUyUzcDeobK-C-v_3DrfE0ph&amp;authuser=ppmc.ccbandolin%40gmail.com&amp;usp=drive_fs" xr:uid="{00000000-0004-0000-0200-000010010000}"/>
    <hyperlink ref="Z31" r:id="rId274" display="https://drive.google.com/open?id=16FTTl4KEZUyUzcDeobK-C-v_3DrfE0ph&amp;authuser=ppmc.ccbandolin%40gmail.com&amp;usp=drive_fs" xr:uid="{00000000-0004-0000-0200-000011010000}"/>
    <hyperlink ref="A32" r:id="rId275" display="https://drive.google.com/open?id=1640kXdnk5y5S5oFGKC9w0Z1IGxuJi-ra&amp;authuser=ppmc.ccbandolin%40gmail.com&amp;usp=drive_fs" xr:uid="{00000000-0004-0000-0200-000012010000}"/>
    <hyperlink ref="K32" r:id="rId276" display="https://drive.google.com/open?id=164kYYomgA-dBwgumi-EjJ4gNeW1fPe5S&amp;authuser=ppmc.ccbandolin%40gmail.com&amp;usp=drive_fs" xr:uid="{00000000-0004-0000-0200-000013010000}"/>
    <hyperlink ref="L32" r:id="rId277" display="https://drive.google.com/open?id=164kYYomgA-dBwgumi-EjJ4gNeW1fPe5S&amp;authuser=ppmc.ccbandolin%40gmail.com&amp;usp=drive_fs" xr:uid="{00000000-0004-0000-0200-000014010000}"/>
    <hyperlink ref="M32" r:id="rId278" display="https://drive.google.com/open?id=164kYYomgA-dBwgumi-EjJ4gNeW1fPe5S&amp;authuser=ppmc.ccbandolin%40gmail.com&amp;usp=drive_fs" xr:uid="{00000000-0004-0000-0200-000015010000}"/>
    <hyperlink ref="O32" r:id="rId279" display="https://drive.google.com/open?id=1640kXdnk5y5S5oFGKC9w0Z1IGxuJi-ra&amp;authuser=ppmc.ccbandolin%40gmail.com&amp;usp=drive_fs" xr:uid="{00000000-0004-0000-0200-000016010000}"/>
    <hyperlink ref="Q32" r:id="rId280" display="https://drive.google.com/open?id=1640kXdnk5y5S5oFGKC9w0Z1IGxuJi-ra&amp;authuser=ppmc.ccbandolin%40gmail.com&amp;usp=drive_fs" xr:uid="{00000000-0004-0000-0200-000017010000}"/>
    <hyperlink ref="S32" r:id="rId281" display="https://drive.google.com/open?id=1_f6nZrLrjDK3uVq-cy8tdovPO22SpMIr&amp;authuser=ppmc.ccbandolin%40gmail.com&amp;usp=drive_fs" xr:uid="{00000000-0004-0000-0200-000018010000}"/>
    <hyperlink ref="T32" r:id="rId282" display="https://drive.google.com/open?id=1_f6nZrLrjDK3uVq-cy8tdovPO22SpMIr&amp;authuser=ppmc.ccbandolin%40gmail.com&amp;usp=drive_fs" xr:uid="{00000000-0004-0000-0200-000019010000}"/>
    <hyperlink ref="W32" r:id="rId283" display="https://drive.google.com/open?id=16BLxvUG21E18X3sojGLBm6rDxDC0izZy&amp;authuser=ppmc.ccbandolin%40gmail.com&amp;usp=drive_fs" xr:uid="{00000000-0004-0000-0200-00001A010000}"/>
    <hyperlink ref="Y32" r:id="rId284" display="https://drive.google.com/open?id=1640kXdnk5y5S5oFGKC9w0Z1IGxuJi-ra&amp;authuser=ppmc.ccbandolin%40gmail.com&amp;usp=drive_fs" xr:uid="{00000000-0004-0000-0200-00001B010000}"/>
    <hyperlink ref="Z32" r:id="rId285" display="https://drive.google.com/open?id=1640kXdnk5y5S5oFGKC9w0Z1IGxuJi-ra&amp;authuser=ppmc.ccbandolin%40gmail.com&amp;usp=drive_fs" xr:uid="{00000000-0004-0000-0200-00001C010000}"/>
    <hyperlink ref="A34" r:id="rId286" display="https://drive.google.com/open?id=1Y_EQ8rd6024k-Wje4tKGvfA6SSSqKD5S&amp;authuser=ppmc.ccbandolin%40gmail.com&amp;usp=drive_fs" xr:uid="{00000000-0004-0000-0200-00001D010000}"/>
    <hyperlink ref="K34" r:id="rId287" display="https://drive.google.com/open?id=1YTDoTmwyr_1xid1WjpJ-7yQ3rv52AaAe&amp;authuser=ppmc.ccbandolin%40gmail.com&amp;usp=drive_fs" xr:uid="{00000000-0004-0000-0200-00001E010000}"/>
    <hyperlink ref="L34" r:id="rId288" display="https://drive.google.com/open?id=1YTDoTmwyr_1xid1WjpJ-7yQ3rv52AaAe&amp;authuser=ppmc.ccbandolin%40gmail.com&amp;usp=drive_fs" xr:uid="{00000000-0004-0000-0200-00001F010000}"/>
    <hyperlink ref="M34" r:id="rId289" display="https://drive.google.com/open?id=1YTDoTmwyr_1xid1WjpJ-7yQ3rv52AaAe&amp;authuser=ppmc.ccbandolin%40gmail.com&amp;usp=drive_fs" xr:uid="{00000000-0004-0000-0200-000020010000}"/>
    <hyperlink ref="O34" r:id="rId290" display="https://drive.google.com/open?id=1Y_EQ8rd6024k-Wje4tKGvfA6SSSqKD5S&amp;authuser=ppmc.ccbandolin%40gmail.com&amp;usp=drive_fs" xr:uid="{00000000-0004-0000-0200-000021010000}"/>
    <hyperlink ref="Q34" r:id="rId291" display="https://drive.google.com/open?id=1Y_EQ8rd6024k-Wje4tKGvfA6SSSqKD5S&amp;authuser=ppmc.ccbandolin%40gmail.com&amp;usp=drive_fs" xr:uid="{00000000-0004-0000-0200-000022010000}"/>
    <hyperlink ref="S34" r:id="rId292" display="https://drive.google.com/open?id=16L9_bbzSnMj0gWPQAWFXv1R6bj1ZmGI6&amp;authuser=ppmc.ccbandolin%40gmail.com&amp;usp=drive_fs" xr:uid="{00000000-0004-0000-0200-000023010000}"/>
    <hyperlink ref="T34" r:id="rId293" display="https://drive.google.com/open?id=16L9_bbzSnMj0gWPQAWFXv1R6bj1ZmGI6&amp;authuser=ppmc.ccbandolin%40gmail.com&amp;usp=drive_fs" xr:uid="{00000000-0004-0000-0200-000024010000}"/>
    <hyperlink ref="W34" r:id="rId294" display="https://drive.google.com/open?id=1YOdwE-RV1mRbFz3I1WweelJVVUTNuves&amp;authuser=ppmc.ccbandolin%40gmail.com&amp;usp=drive_fs" xr:uid="{00000000-0004-0000-0200-000025010000}"/>
    <hyperlink ref="Y34" r:id="rId295" display="https://drive.google.com/open?id=1Y_EQ8rd6024k-Wje4tKGvfA6SSSqKD5S&amp;authuser=ppmc.ccbandolin%40gmail.com&amp;usp=drive_fs" xr:uid="{00000000-0004-0000-0200-000026010000}"/>
    <hyperlink ref="Z34" r:id="rId296" display="https://drive.google.com/open?id=1Y_EQ8rd6024k-Wje4tKGvfA6SSSqKD5S&amp;authuser=ppmc.ccbandolin%40gmail.com&amp;usp=drive_fs" xr:uid="{00000000-0004-0000-0200-000027010000}"/>
    <hyperlink ref="A35" r:id="rId297" display="https://drive.google.com/open?id=1Yc4oFlPHIObaosXedGjPf6NDVXfeaUZ6&amp;authuser=ppmc.ccbandolin%40gmail.com&amp;usp=drive_fs" xr:uid="{00000000-0004-0000-0200-000028010000}"/>
    <hyperlink ref="K35" r:id="rId298" display="https://drive.google.com/open?id=1YfpSQvBQ9h0g0zFx6oZWZAg7MF1F8gh4&amp;authuser=ppmc.ccbandolin%40gmail.com&amp;usp=drive_fs" xr:uid="{00000000-0004-0000-0200-000029010000}"/>
    <hyperlink ref="L35" r:id="rId299" display="https://drive.google.com/open?id=1YfpSQvBQ9h0g0zFx6oZWZAg7MF1F8gh4&amp;authuser=ppmc.ccbandolin%40gmail.com&amp;usp=drive_fs" xr:uid="{00000000-0004-0000-0200-00002A010000}"/>
    <hyperlink ref="M35" r:id="rId300" display="https://drive.google.com/open?id=1YfpSQvBQ9h0g0zFx6oZWZAg7MF1F8gh4&amp;authuser=ppmc.ccbandolin%40gmail.com&amp;usp=drive_fs" xr:uid="{00000000-0004-0000-0200-00002B010000}"/>
    <hyperlink ref="O35" r:id="rId301" display="https://drive.google.com/open?id=1Yc4oFlPHIObaosXedGjPf6NDVXfeaUZ6&amp;authuser=ppmc.ccbandolin%40gmail.com&amp;usp=drive_fs" xr:uid="{00000000-0004-0000-0200-00002C010000}"/>
    <hyperlink ref="Q35" r:id="rId302" display="https://drive.google.com/open?id=1Yc4oFlPHIObaosXedGjPf6NDVXfeaUZ6&amp;authuser=ppmc.ccbandolin%40gmail.com&amp;usp=drive_fs" xr:uid="{00000000-0004-0000-0200-00002D010000}"/>
    <hyperlink ref="S35" r:id="rId303" display="https://drive.google.com/open?id=16Jt5OYzhCkHHxuLcgqSTcQojqUeF4y1X&amp;authuser=ppmc.ccbandolin%40gmail.com&amp;usp=drive_fs" xr:uid="{00000000-0004-0000-0200-00002E010000}"/>
    <hyperlink ref="T35" r:id="rId304" display="https://drive.google.com/open?id=16Jt5OYzhCkHHxuLcgqSTcQojqUeF4y1X&amp;authuser=ppmc.ccbandolin%40gmail.com&amp;usp=drive_fs" xr:uid="{00000000-0004-0000-0200-00002F010000}"/>
    <hyperlink ref="W35" r:id="rId305" display="https://drive.google.com/open?id=1YjVcoDnhG7vWq2QH88qZYvazYm-nyPV9&amp;authuser=ppmc.ccbandolin%40gmail.com&amp;usp=drive_fs" xr:uid="{00000000-0004-0000-0200-000030010000}"/>
    <hyperlink ref="Y35" r:id="rId306" display="https://drive.google.com/open?id=1Yc4oFlPHIObaosXedGjPf6NDVXfeaUZ6&amp;authuser=ppmc.ccbandolin%40gmail.com&amp;usp=drive_fs" xr:uid="{00000000-0004-0000-0200-000031010000}"/>
    <hyperlink ref="Z35" r:id="rId307" display="https://drive.google.com/open?id=1Yc4oFlPHIObaosXedGjPf6NDVXfeaUZ6&amp;authuser=ppmc.ccbandolin%40gmail.com&amp;usp=drive_fs" xr:uid="{00000000-0004-0000-0200-000032010000}"/>
    <hyperlink ref="A36" r:id="rId308" display="https://drive.google.com/open?id=1YkshjDM5jNL-cCkjKVTa5Mw8_cPwnBkk&amp;authuser=ppmc.ccbandolin%40gmail.com&amp;usp=drive_fs" xr:uid="{00000000-0004-0000-0200-000033010000}"/>
    <hyperlink ref="K36" r:id="rId309" display="https://drive.google.com/open?id=1406Xapu1aPfwZgbkMeqTZyLIUt48PcgY&amp;authuser=ppmc.ccbandolin%40gmail.com&amp;usp=drive_fs" xr:uid="{00000000-0004-0000-0200-000034010000}"/>
    <hyperlink ref="L36" r:id="rId310" display="https://drive.google.com/open?id=1406Xapu1aPfwZgbkMeqTZyLIUt48PcgY&amp;authuser=ppmc.ccbandolin%40gmail.com&amp;usp=drive_fs" xr:uid="{00000000-0004-0000-0200-000035010000}"/>
    <hyperlink ref="M36" r:id="rId311" display="https://drive.google.com/open?id=1406Xapu1aPfwZgbkMeqTZyLIUt48PcgY&amp;authuser=ppmc.ccbandolin%40gmail.com&amp;usp=drive_fs" xr:uid="{00000000-0004-0000-0200-000036010000}"/>
    <hyperlink ref="O36" r:id="rId312" display="https://drive.google.com/open?id=1YkshjDM5jNL-cCkjKVTa5Mw8_cPwnBkk&amp;authuser=ppmc.ccbandolin%40gmail.com&amp;usp=drive_fs" xr:uid="{00000000-0004-0000-0200-000037010000}"/>
    <hyperlink ref="Q36" r:id="rId313" display="https://drive.google.com/open?id=1YkshjDM5jNL-cCkjKVTa5Mw8_cPwnBkk&amp;authuser=ppmc.ccbandolin%40gmail.com&amp;usp=drive_fs" xr:uid="{00000000-0004-0000-0200-000038010000}"/>
    <hyperlink ref="S36" r:id="rId314" display="https://drive.google.com/open?id=16RjSG2ijjHqKnp9bAW8iiUhDhBzC13gB&amp;authuser=ppmc.ccbandolin%40gmail.com&amp;usp=drive_fs" xr:uid="{00000000-0004-0000-0200-000039010000}"/>
    <hyperlink ref="T36" r:id="rId315" display="https://drive.google.com/open?id=16RjSG2ijjHqKnp9bAW8iiUhDhBzC13gB&amp;authuser=ppmc.ccbandolin%40gmail.com&amp;usp=drive_fs" xr:uid="{00000000-0004-0000-0200-00003A010000}"/>
    <hyperlink ref="W36" r:id="rId316" display="https://drive.google.com/open?id=1Ynjjmn5wFLRSbK7W04rZJfa4hM3voaKZ&amp;authuser=ppmc.ccbandolin%40gmail.com&amp;usp=drive_fs" xr:uid="{00000000-0004-0000-0200-00003B010000}"/>
    <hyperlink ref="Y36" r:id="rId317" display="https://drive.google.com/open?id=1YkshjDM5jNL-cCkjKVTa5Mw8_cPwnBkk&amp;authuser=ppmc.ccbandolin%40gmail.com&amp;usp=drive_fs" xr:uid="{00000000-0004-0000-0200-00003C010000}"/>
    <hyperlink ref="Z36" r:id="rId318" display="https://drive.google.com/open?id=1YkshjDM5jNL-cCkjKVTa5Mw8_cPwnBkk&amp;authuser=ppmc.ccbandolin%40gmail.com&amp;usp=drive_fs" xr:uid="{00000000-0004-0000-0200-00003D010000}"/>
    <hyperlink ref="A37" r:id="rId319" display="https://drive.google.com/open?id=1Yocii89k_gCB9rfU1MD1rtZqfUd1Berd&amp;authuser=ppmc.ccbandolin%40gmail.com&amp;usp=drive_fs" xr:uid="{00000000-0004-0000-0200-00003E010000}"/>
    <hyperlink ref="K37" r:id="rId320" display="https://drive.google.com/open?id=1Yw-wf3GiwTC9uXjf5ePHnL1X2e1Q2pc-&amp;authuser=ppmc.ccbandolin%40gmail.com&amp;usp=drive_fs" xr:uid="{00000000-0004-0000-0200-00003F010000}"/>
    <hyperlink ref="L37" r:id="rId321" display="https://drive.google.com/open?id=1Yw-wf3GiwTC9uXjf5ePHnL1X2e1Q2pc-&amp;authuser=ppmc.ccbandolin%40gmail.com&amp;usp=drive_fs" xr:uid="{00000000-0004-0000-0200-000040010000}"/>
    <hyperlink ref="M37" r:id="rId322" display="https://drive.google.com/open?id=1Yw-wf3GiwTC9uXjf5ePHnL1X2e1Q2pc-&amp;authuser=ppmc.ccbandolin%40gmail.com&amp;usp=drive_fs" xr:uid="{00000000-0004-0000-0200-000041010000}"/>
    <hyperlink ref="O37" r:id="rId323" display="https://drive.google.com/open?id=1Yocii89k_gCB9rfU1MD1rtZqfUd1Berd&amp;authuser=ppmc.ccbandolin%40gmail.com&amp;usp=drive_fs" xr:uid="{00000000-0004-0000-0200-000042010000}"/>
    <hyperlink ref="Q37" r:id="rId324" display="https://drive.google.com/open?id=1Yocii89k_gCB9rfU1MD1rtZqfUd1Berd&amp;authuser=ppmc.ccbandolin%40gmail.com&amp;usp=drive_fs" xr:uid="{00000000-0004-0000-0200-000043010000}"/>
    <hyperlink ref="S37" r:id="rId325" display="https://drive.google.com/open?id=162Z0WaK8t9LlUe81gSiKIIwyOEFIFAfW&amp;authuser=ppmc.ccbandolin%40gmail.com&amp;usp=drive_fs" xr:uid="{00000000-0004-0000-0200-000044010000}"/>
    <hyperlink ref="T37" r:id="rId326" display="https://drive.google.com/open?id=162Z0WaK8t9LlUe81gSiKIIwyOEFIFAfW&amp;authuser=ppmc.ccbandolin%40gmail.com&amp;usp=drive_fs" xr:uid="{00000000-0004-0000-0200-000045010000}"/>
    <hyperlink ref="W37" r:id="rId327" display="https://drive.google.com/open?id=1Yt5DumgborodubS3ZkJYh5zt4e5y_dwp&amp;authuser=ppmc.ccbandolin%40gmail.com&amp;usp=drive_fs" xr:uid="{00000000-0004-0000-0200-000046010000}"/>
    <hyperlink ref="Y37" r:id="rId328" display="https://drive.google.com/open?id=1Yocii89k_gCB9rfU1MD1rtZqfUd1Berd&amp;authuser=ppmc.ccbandolin%40gmail.com&amp;usp=drive_fs" xr:uid="{00000000-0004-0000-0200-000047010000}"/>
    <hyperlink ref="Z37" r:id="rId329" display="https://drive.google.com/open?id=1Yocii89k_gCB9rfU1MD1rtZqfUd1Berd&amp;authuser=ppmc.ccbandolin%40gmail.com&amp;usp=drive_fs" xr:uid="{00000000-0004-0000-0200-000048010000}"/>
    <hyperlink ref="A38" r:id="rId330" display="https://drive.google.com/open?id=1YxT6rBsXqE0vX6WwXv91VFUXPQyb57LG&amp;authuser=ppmc.ccbandolin%40gmail.com&amp;usp=drive_fs" xr:uid="{00000000-0004-0000-0200-000049010000}"/>
    <hyperlink ref="K38" r:id="rId331" display="https://drive.google.com/open?id=1ZBnqYBx_SIbI720YAdpflDYkJCE5StHC&amp;authuser=ppmc.ccbandolin%40gmail.com&amp;usp=drive_fs" xr:uid="{00000000-0004-0000-0200-00004A010000}"/>
    <hyperlink ref="L38" r:id="rId332" display="https://drive.google.com/open?id=1ZBnqYBx_SIbI720YAdpflDYkJCE5StHC&amp;authuser=ppmc.ccbandolin%40gmail.com&amp;usp=drive_fs" xr:uid="{00000000-0004-0000-0200-00004B010000}"/>
    <hyperlink ref="M38" r:id="rId333" display="https://drive.google.com/open?id=1ZBnqYBx_SIbI720YAdpflDYkJCE5StHC&amp;authuser=ppmc.ccbandolin%40gmail.com&amp;usp=drive_fs" xr:uid="{00000000-0004-0000-0200-00004C010000}"/>
    <hyperlink ref="O38" r:id="rId334" display="https://drive.google.com/open?id=1YxT6rBsXqE0vX6WwXv91VFUXPQyb57LG&amp;authuser=ppmc.ccbandolin%40gmail.com&amp;usp=drive_fs" xr:uid="{00000000-0004-0000-0200-00004D010000}"/>
    <hyperlink ref="Q38" r:id="rId335" display="https://drive.google.com/open?id=1YxT6rBsXqE0vX6WwXv91VFUXPQyb57LG&amp;authuser=ppmc.ccbandolin%40gmail.com&amp;usp=drive_fs" xr:uid="{00000000-0004-0000-0200-00004E010000}"/>
    <hyperlink ref="S38" r:id="rId336" display="https://drive.google.com/open?id=16DC8vsPme-N0bT3Byg2IZ3W-Bg8CGvAU&amp;authuser=ppmc.ccbandolin%40gmail.com&amp;usp=drive_fs" xr:uid="{00000000-0004-0000-0200-00004F010000}"/>
    <hyperlink ref="T38" r:id="rId337" display="https://drive.google.com/open?id=16DC8vsPme-N0bT3Byg2IZ3W-Bg8CGvAU&amp;authuser=ppmc.ccbandolin%40gmail.com&amp;usp=drive_fs" xr:uid="{00000000-0004-0000-0200-000050010000}"/>
    <hyperlink ref="W38" r:id="rId338" display="https://drive.google.com/open?id=1ZIdbxgENggo8gHIGVKRU_CzUK6VINg3A&amp;authuser=ppmc.ccbandolin%40gmail.com&amp;usp=drive_fs" xr:uid="{00000000-0004-0000-0200-000051010000}"/>
    <hyperlink ref="Y38" r:id="rId339" display="https://drive.google.com/open?id=1YxT6rBsXqE0vX6WwXv91VFUXPQyb57LG&amp;authuser=ppmc.ccbandolin%40gmail.com&amp;usp=drive_fs" xr:uid="{00000000-0004-0000-0200-000052010000}"/>
    <hyperlink ref="Z38" r:id="rId340" display="https://drive.google.com/open?id=1YxT6rBsXqE0vX6WwXv91VFUXPQyb57LG&amp;authuser=ppmc.ccbandolin%40gmail.com&amp;usp=drive_fs" xr:uid="{00000000-0004-0000-0200-000053010000}"/>
    <hyperlink ref="A39" r:id="rId341" display="https://drive.google.com/open?id=1ZO0kp5xqQ0FtKDjvODAThxQfrba9LMXH&amp;authuser=ppmc.ccbandolin%40gmail.com&amp;usp=drive_fs" xr:uid="{00000000-0004-0000-0200-000054010000}"/>
    <hyperlink ref="K39" r:id="rId342" display="https://drive.google.com/open?id=1ZVVOY9gduN20qLA4vGVGEwiTnlTFQouK&amp;authuser=ppmc.ccbandolin%40gmail.com&amp;usp=drive_fs" xr:uid="{00000000-0004-0000-0200-000055010000}"/>
    <hyperlink ref="L39" r:id="rId343" display="https://drive.google.com/open?id=1ZVVOY9gduN20qLA4vGVGEwiTnlTFQouK&amp;authuser=ppmc.ccbandolin%40gmail.com&amp;usp=drive_fs" xr:uid="{00000000-0004-0000-0200-000056010000}"/>
    <hyperlink ref="M39" r:id="rId344" display="https://drive.google.com/open?id=1ZVVOY9gduN20qLA4vGVGEwiTnlTFQouK&amp;authuser=ppmc.ccbandolin%40gmail.com&amp;usp=drive_fs" xr:uid="{00000000-0004-0000-0200-000057010000}"/>
    <hyperlink ref="O39" r:id="rId345" display="https://drive.google.com/open?id=1ZO0kp5xqQ0FtKDjvODAThxQfrba9LMXH&amp;authuser=ppmc.ccbandolin%40gmail.com&amp;usp=drive_fs" xr:uid="{00000000-0004-0000-0200-000058010000}"/>
    <hyperlink ref="Q39" r:id="rId346" display="https://drive.google.com/open?id=1ZO0kp5xqQ0FtKDjvODAThxQfrba9LMXH&amp;authuser=ppmc.ccbandolin%40gmail.com&amp;usp=drive_fs" xr:uid="{00000000-0004-0000-0200-000059010000}"/>
    <hyperlink ref="S39" r:id="rId347" display="https://drive.google.com/open?id=169y2mpAkX8xfkjQaN0BzvILZI4Tb2UyI&amp;authuser=ppmc.ccbandolin%40gmail.com&amp;usp=drive_fs" xr:uid="{00000000-0004-0000-0200-00005A010000}"/>
    <hyperlink ref="T39" r:id="rId348" display="https://drive.google.com/open?id=169y2mpAkX8xfkjQaN0BzvILZI4Tb2UyI&amp;authuser=ppmc.ccbandolin%40gmail.com&amp;usp=drive_fs" xr:uid="{00000000-0004-0000-0200-00005B010000}"/>
    <hyperlink ref="W39" r:id="rId349" display="https://drive.google.com/open?id=1ZRDzZkNVdSsjeRP7wfkAnH6PZu8bryby&amp;authuser=ppmc.ccbandolin%40gmail.com&amp;usp=drive_fs" xr:uid="{00000000-0004-0000-0200-00005C010000}"/>
    <hyperlink ref="Y39" r:id="rId350" display="https://drive.google.com/open?id=1ZO0kp5xqQ0FtKDjvODAThxQfrba9LMXH&amp;authuser=ppmc.ccbandolin%40gmail.com&amp;usp=drive_fs" xr:uid="{00000000-0004-0000-0200-00005D010000}"/>
    <hyperlink ref="Z39" r:id="rId351" display="https://drive.google.com/open?id=1ZO0kp5xqQ0FtKDjvODAThxQfrba9LMXH&amp;authuser=ppmc.ccbandolin%40gmail.com&amp;usp=drive_fs" xr:uid="{00000000-0004-0000-0200-00005E010000}"/>
    <hyperlink ref="A40" r:id="rId352" display="https://drive.google.com/open?id=1ZbA9rKghLTAwEJB4e-tt9FTfBaev3-nA&amp;authuser=ppmc.ccbandolin%40gmail.com&amp;usp=drive_fs" xr:uid="{00000000-0004-0000-0200-00005F010000}"/>
    <hyperlink ref="K40" r:id="rId353" display="https://drive.google.com/open?id=140P5r5ZeRBVqbNdFOoG8_j0WK8eDT5Gj&amp;authuser=ppmc.ccbandolin%40gmail.com&amp;usp=drive_fs" xr:uid="{00000000-0004-0000-0200-000060010000}"/>
    <hyperlink ref="L40" r:id="rId354" display="https://drive.google.com/open?id=140P5r5ZeRBVqbNdFOoG8_j0WK8eDT5Gj&amp;authuser=ppmc.ccbandolin%40gmail.com&amp;usp=drive_fs" xr:uid="{00000000-0004-0000-0200-000061010000}"/>
    <hyperlink ref="M40" r:id="rId355" display="https://drive.google.com/open?id=140P5r5ZeRBVqbNdFOoG8_j0WK8eDT5Gj&amp;authuser=ppmc.ccbandolin%40gmail.com&amp;usp=drive_fs" xr:uid="{00000000-0004-0000-0200-000062010000}"/>
    <hyperlink ref="O40" r:id="rId356" display="https://drive.google.com/open?id=1ZbA9rKghLTAwEJB4e-tt9FTfBaev3-nA&amp;authuser=ppmc.ccbandolin%40gmail.com&amp;usp=drive_fs" xr:uid="{00000000-0004-0000-0200-000063010000}"/>
    <hyperlink ref="Q40" r:id="rId357" display="https://drive.google.com/open?id=1ZbA9rKghLTAwEJB4e-tt9FTfBaev3-nA&amp;authuser=ppmc.ccbandolin%40gmail.com&amp;usp=drive_fs" xr:uid="{00000000-0004-0000-0200-000064010000}"/>
    <hyperlink ref="S40" r:id="rId358" display="https://drive.google.com/open?id=19JasLwKNx7biqTY6YTQA30-GOH2qnpdu&amp;authuser=ppmc.ccbandolin%40gmail.com&amp;usp=drive_fs" xr:uid="{00000000-0004-0000-0200-000065010000}"/>
    <hyperlink ref="T40" r:id="rId359" display="https://drive.google.com/open?id=19JasLwKNx7biqTY6YTQA30-GOH2qnpdu&amp;authuser=ppmc.ccbandolin%40gmail.com&amp;usp=drive_fs" xr:uid="{00000000-0004-0000-0200-000066010000}"/>
    <hyperlink ref="W40" r:id="rId360" display="https://drive.google.com/open?id=1Zj1Lj-tHBhZLVaSf4rmDBL55z4AXxod-&amp;authuser=ppmc.ccbandolin%40gmail.com&amp;usp=drive_fs" xr:uid="{00000000-0004-0000-0200-000067010000}"/>
    <hyperlink ref="Y40" r:id="rId361" display="https://drive.google.com/open?id=1ZbA9rKghLTAwEJB4e-tt9FTfBaev3-nA&amp;authuser=ppmc.ccbandolin%40gmail.com&amp;usp=drive_fs" xr:uid="{00000000-0004-0000-0200-000068010000}"/>
    <hyperlink ref="Z40" r:id="rId362" display="https://drive.google.com/open?id=1ZbA9rKghLTAwEJB4e-tt9FTfBaev3-nA&amp;authuser=ppmc.ccbandolin%40gmail.com&amp;usp=drive_fs" xr:uid="{00000000-0004-0000-0200-000069010000}"/>
    <hyperlink ref="A41" r:id="rId363" display="https://drive.google.com/open?id=1ZlMRQf-08Ikst-ZdiOK6H8e0hEX5C8RZ&amp;authuser=ppmc.ccbandolin%40gmail.com&amp;usp=drive_fs" xr:uid="{00000000-0004-0000-0200-00006A010000}"/>
    <hyperlink ref="K41" r:id="rId364" display="https://drive.google.com/open?id=1ZrtQwkVpafrm1BFCfpwjY35n6miIf5Ib&amp;authuser=ppmc.ccbandolin%40gmail.com&amp;usp=drive_fs" xr:uid="{00000000-0004-0000-0200-00006B010000}"/>
    <hyperlink ref="L41" r:id="rId365" display="https://drive.google.com/open?id=1ZrtQwkVpafrm1BFCfpwjY35n6miIf5Ib&amp;authuser=ppmc.ccbandolin%40gmail.com&amp;usp=drive_fs" xr:uid="{00000000-0004-0000-0200-00006C010000}"/>
    <hyperlink ref="M41" r:id="rId366" display="https://drive.google.com/open?id=1ZrtQwkVpafrm1BFCfpwjY35n6miIf5Ib&amp;authuser=ppmc.ccbandolin%40gmail.com&amp;usp=drive_fs" xr:uid="{00000000-0004-0000-0200-00006D010000}"/>
    <hyperlink ref="O41" r:id="rId367" display="https://drive.google.com/open?id=1ZlMRQf-08Ikst-ZdiOK6H8e0hEX5C8RZ&amp;authuser=ppmc.ccbandolin%40gmail.com&amp;usp=drive_fs" xr:uid="{00000000-0004-0000-0200-00006E010000}"/>
    <hyperlink ref="Q41" r:id="rId368" display="https://drive.google.com/open?id=1ZlMRQf-08Ikst-ZdiOK6H8e0hEX5C8RZ&amp;authuser=ppmc.ccbandolin%40gmail.com&amp;usp=drive_fs" xr:uid="{00000000-0004-0000-0200-00006F010000}"/>
    <hyperlink ref="S41" r:id="rId369" display="https://drive.google.com/open?id=16qAAbuo5mEjAlbRBF-k9jowhJqoT97Yf&amp;authuser=ppmc.ccbandolin%40gmail.com&amp;usp=drive_fs" xr:uid="{00000000-0004-0000-0200-000070010000}"/>
    <hyperlink ref="T41" r:id="rId370" display="https://drive.google.com/open?id=16qAAbuo5mEjAlbRBF-k9jowhJqoT97Yf&amp;authuser=ppmc.ccbandolin%40gmail.com&amp;usp=drive_fs" xr:uid="{00000000-0004-0000-0200-000071010000}"/>
    <hyperlink ref="W41" r:id="rId371" display="https://drive.google.com/open?id=1Zw_jcNKFES_S4Gtb8JOl7d0nvbA5CB7G&amp;authuser=ppmc.ccbandolin%40gmail.com&amp;usp=drive_fs" xr:uid="{00000000-0004-0000-0200-000072010000}"/>
    <hyperlink ref="Y41" r:id="rId372" display="https://drive.google.com/open?id=1ZlMRQf-08Ikst-ZdiOK6H8e0hEX5C8RZ&amp;authuser=ppmc.ccbandolin%40gmail.com&amp;usp=drive_fs" xr:uid="{00000000-0004-0000-0200-000073010000}"/>
    <hyperlink ref="Z41" r:id="rId373" display="https://drive.google.com/open?id=1ZlMRQf-08Ikst-ZdiOK6H8e0hEX5C8RZ&amp;authuser=ppmc.ccbandolin%40gmail.com&amp;usp=drive_fs" xr:uid="{00000000-0004-0000-0200-000074010000}"/>
    <hyperlink ref="A42" r:id="rId374" display="https://drive.google.com/open?id=1_4_pfRymRXIFAVnrb4FXa4iXh_KOxIsj&amp;authuser=ppmc.ccbandolin%40gmail.com&amp;usp=drive_fs" xr:uid="{00000000-0004-0000-0200-000075010000}"/>
    <hyperlink ref="I42" r:id="rId375" display="https://drive.google.com/open?id=1U3otKDXCqh8B9D87GjtVP4VsvVcg5iCO&amp;authuser=ppmc.ccbandolin%40gmail.com&amp;usp=drive_fs" xr:uid="{00000000-0004-0000-0200-000076010000}"/>
    <hyperlink ref="K42" r:id="rId376" display="https://drive.google.com/open?id=1_IlHz8n5ezaCLvpTy_7TEbmNT1i2t4q4&amp;authuser=ppmc.ccbandolin%40gmail.com&amp;usp=drive_fs" xr:uid="{00000000-0004-0000-0200-000077010000}"/>
    <hyperlink ref="L42" r:id="rId377" display="https://drive.google.com/open?id=1_IlHz8n5ezaCLvpTy_7TEbmNT1i2t4q4&amp;authuser=ppmc.ccbandolin%40gmail.com&amp;usp=drive_fs" xr:uid="{00000000-0004-0000-0200-000078010000}"/>
    <hyperlink ref="M42" r:id="rId378" display="https://drive.google.com/open?id=1_IlHz8n5ezaCLvpTy_7TEbmNT1i2t4q4&amp;authuser=ppmc.ccbandolin%40gmail.com&amp;usp=drive_fs" xr:uid="{00000000-0004-0000-0200-000079010000}"/>
    <hyperlink ref="O42" r:id="rId379" display="https://drive.google.com/open?id=1_4_pfRymRXIFAVnrb4FXa4iXh_KOxIsj&amp;authuser=ppmc.ccbandolin%40gmail.com&amp;usp=drive_fs" xr:uid="{00000000-0004-0000-0200-00007A010000}"/>
    <hyperlink ref="Q42" r:id="rId380" display="https://drive.google.com/open?id=1_4_pfRymRXIFAVnrb4FXa4iXh_KOxIsj&amp;authuser=ppmc.ccbandolin%40gmail.com&amp;usp=drive_fs" xr:uid="{00000000-0004-0000-0200-00007B010000}"/>
    <hyperlink ref="S42" r:id="rId381" display="https://drive.google.com/open?id=1rZWIqBgUv3sZqkDi60nMdEYUkP_0Wqad&amp;authuser=ppmc.ccbandolin%40gmail.com&amp;usp=drive_fs" xr:uid="{00000000-0004-0000-0200-00007C010000}"/>
    <hyperlink ref="T42" r:id="rId382" display="https://drive.google.com/open?id=1M8u_-iwhUO92I6QTRJKINbFNDHeNLsCu&amp;authuser=ppmc.ccbandolin%40gmail.com&amp;usp=drive_fs" xr:uid="{00000000-0004-0000-0200-00007D010000}"/>
    <hyperlink ref="W42" r:id="rId383" display="https://drive.google.com/open?id=1_75bVEKHGsHnhoaHF2GcNQx9h9eSpiEr&amp;authuser=ppmc.ccbandolin%40gmail.com&amp;usp=drive_fs" xr:uid="{00000000-0004-0000-0200-00007E010000}"/>
    <hyperlink ref="Y42" r:id="rId384" display="https://drive.google.com/open?id=1_4_pfRymRXIFAVnrb4FXa4iXh_KOxIsj&amp;authuser=ppmc.ccbandolin%40gmail.com&amp;usp=drive_fs" xr:uid="{00000000-0004-0000-0200-00007F010000}"/>
    <hyperlink ref="Z42" r:id="rId385" display="https://drive.google.com/open?id=1_4_pfRymRXIFAVnrb4FXa4iXh_KOxIsj&amp;authuser=ppmc.ccbandolin%40gmail.com&amp;usp=drive_fs" xr:uid="{00000000-0004-0000-0200-000080010000}"/>
    <hyperlink ref="T43" r:id="rId386" display="https://drive.google.com/open?id=1rZWIqBgUv3sZqkDi60nMdEYUkP_0Wqad&amp;authuser=ppmc.ccbandolin%40gmail.com&amp;usp=drive_fs" xr:uid="{00000000-0004-0000-0200-000081010000}"/>
    <hyperlink ref="A44" r:id="rId387" display="https://drive.google.com/open?id=10q8UQBq0sscWeyacmNsDne9WIlrfeseV&amp;authuser=ppmc.ccbandolin%40gmail.com&amp;usp=drive_fs" xr:uid="{00000000-0004-0000-0200-000082010000}"/>
    <hyperlink ref="K44" r:id="rId388" display="https://drive.google.com/open?id=10qAmxny47Ay48JjoJ_3XneFnBav1J1kC&amp;authuser=ppmc.ccbandolin%40gmail.com&amp;usp=drive_fs" xr:uid="{00000000-0004-0000-0200-000083010000}"/>
    <hyperlink ref="L44" r:id="rId389" display="https://drive.google.com/open?id=10qAmxny47Ay48JjoJ_3XneFnBav1J1kC&amp;authuser=ppmc.ccbandolin%40gmail.com&amp;usp=drive_fs" xr:uid="{00000000-0004-0000-0200-000084010000}"/>
    <hyperlink ref="M44" r:id="rId390" display="https://drive.google.com/open?id=10qAmxny47Ay48JjoJ_3XneFnBav1J1kC&amp;authuser=ppmc.ccbandolin%40gmail.com&amp;usp=drive_fs" xr:uid="{00000000-0004-0000-0200-000085010000}"/>
    <hyperlink ref="O44" r:id="rId391" display="https://drive.google.com/open?id=10q8UQBq0sscWeyacmNsDne9WIlrfeseV&amp;authuser=ppmc.ccbandolin%40gmail.com&amp;usp=drive_fs" xr:uid="{00000000-0004-0000-0200-000086010000}"/>
    <hyperlink ref="Q44" r:id="rId392" display="https://drive.google.com/open?id=10q8UQBq0sscWeyacmNsDne9WIlrfeseV&amp;authuser=ppmc.ccbandolin%40gmail.com&amp;usp=drive_fs" xr:uid="{00000000-0004-0000-0200-000087010000}"/>
    <hyperlink ref="S44" r:id="rId393" display="https://drive.google.com/open?id=1BY4KDEiVlKmMBRdL2ftdPIFG7d4eijh0&amp;authuser=ppmc.ccbandolin%40gmail.com&amp;usp=drive_fs" xr:uid="{00000000-0004-0000-0200-000088010000}"/>
    <hyperlink ref="T44" r:id="rId394" display="https://drive.google.com/open?id=1BY4KDEiVlKmMBRdL2ftdPIFG7d4eijh0&amp;authuser=ppmc.ccbandolin%40gmail.com&amp;usp=drive_fs" xr:uid="{00000000-0004-0000-0200-000089010000}"/>
    <hyperlink ref="W44" r:id="rId395" display="https://drive.google.com/open?id=11-EDWGP0F1-uuNaOh5NiHPcLPD0wglZW&amp;authuser=ppmc.ccbandolin%40gmail.com&amp;usp=drive_fs" xr:uid="{00000000-0004-0000-0200-00008A010000}"/>
    <hyperlink ref="Y44" r:id="rId396" display="https://drive.google.com/open?id=10q8UQBq0sscWeyacmNsDne9WIlrfeseV&amp;authuser=ppmc.ccbandolin%40gmail.com&amp;usp=drive_fs" xr:uid="{00000000-0004-0000-0200-00008B010000}"/>
    <hyperlink ref="Z44" r:id="rId397" display="https://drive.google.com/open?id=10q8UQBq0sscWeyacmNsDne9WIlrfeseV&amp;authuser=ppmc.ccbandolin%40gmail.com&amp;usp=drive_fs" xr:uid="{00000000-0004-0000-0200-00008C010000}"/>
    <hyperlink ref="A45" r:id="rId398" display="https://drive.google.com/open?id=1110mCfuroUfkxSOXyBlAdoQIvJeKTBxX&amp;authuser=ppmc.ccbandolin%40gmail.com&amp;usp=drive_fs" xr:uid="{00000000-0004-0000-0200-00008D010000}"/>
    <hyperlink ref="K45" r:id="rId399" display="https://drive.google.com/open?id=113jYOtG4w2QtGIQQfRjgmRCJKNacKrGT&amp;authuser=ppmc.ccbandolin%40gmail.com&amp;usp=drive_fs" xr:uid="{00000000-0004-0000-0200-00008E010000}"/>
    <hyperlink ref="L45" r:id="rId400" display="https://drive.google.com/open?id=113jYOtG4w2QtGIQQfRjgmRCJKNacKrGT&amp;authuser=ppmc.ccbandolin%40gmail.com&amp;usp=drive_fs" xr:uid="{00000000-0004-0000-0200-00008F010000}"/>
    <hyperlink ref="M45" r:id="rId401" display="https://drive.google.com/open?id=113jYOtG4w2QtGIQQfRjgmRCJKNacKrGT&amp;authuser=ppmc.ccbandolin%40gmail.com&amp;usp=drive_fs" xr:uid="{00000000-0004-0000-0200-000090010000}"/>
    <hyperlink ref="O45" r:id="rId402" display="https://drive.google.com/open?id=1110mCfuroUfkxSOXyBlAdoQIvJeKTBxX&amp;authuser=ppmc.ccbandolin%40gmail.com&amp;usp=drive_fs" xr:uid="{00000000-0004-0000-0200-000091010000}"/>
    <hyperlink ref="Q45" r:id="rId403" display="https://drive.google.com/open?id=1110mCfuroUfkxSOXyBlAdoQIvJeKTBxX&amp;authuser=ppmc.ccbandolin%40gmail.com&amp;usp=drive_fs" xr:uid="{00000000-0004-0000-0200-000092010000}"/>
    <hyperlink ref="S45" r:id="rId404" display="https://drive.google.com/open?id=16km0J_HBn01gWavhiYB6J7qA1sYkEF6V&amp;authuser=ppmc.ccbandolin%40gmail.com&amp;usp=drive_fs" xr:uid="{00000000-0004-0000-0200-000093010000}"/>
    <hyperlink ref="T45" r:id="rId405" display="https://drive.google.com/open?id=16km0J_HBn01gWavhiYB6J7qA1sYkEF6V&amp;authuser=ppmc.ccbandolin%40gmail.com&amp;usp=drive_fs" xr:uid="{00000000-0004-0000-0200-000094010000}"/>
    <hyperlink ref="W45" r:id="rId406" display="https://drive.google.com/open?id=117Jj7b2AY_YyODCkOz4SGNA12qb2UpE7&amp;authuser=ppmc.ccbandolin%40gmail.com&amp;usp=drive_fs" xr:uid="{00000000-0004-0000-0200-000095010000}"/>
    <hyperlink ref="Y45" r:id="rId407" display="https://drive.google.com/open?id=1110mCfuroUfkxSOXyBlAdoQIvJeKTBxX&amp;authuser=ppmc.ccbandolin%40gmail.com&amp;usp=drive_fs" xr:uid="{00000000-0004-0000-0200-000096010000}"/>
    <hyperlink ref="Z45" r:id="rId408" display="https://drive.google.com/open?id=1110mCfuroUfkxSOXyBlAdoQIvJeKTBxX&amp;authuser=ppmc.ccbandolin%40gmail.com&amp;usp=drive_fs" xr:uid="{00000000-0004-0000-0200-000097010000}"/>
    <hyperlink ref="A46" r:id="rId409" display="https://drive.google.com/open?id=11C88zueMG2F7SO8nr6fAPDpLD2WmuYmR&amp;authuser=ppmc.ccbandolin%40gmail.com&amp;usp=drive_fs" xr:uid="{00000000-0004-0000-0200-000098010000}"/>
    <hyperlink ref="K46" r:id="rId410" display="https://drive.google.com/open?id=11Nm9R_Y_Y5lD6eY_BKSIrjlB5reVsGts&amp;authuser=ppmc.ccbandolin%40gmail.com&amp;usp=drive_fs" xr:uid="{00000000-0004-0000-0200-000099010000}"/>
    <hyperlink ref="L46" r:id="rId411" display="https://drive.google.com/open?id=11Nm9R_Y_Y5lD6eY_BKSIrjlB5reVsGts&amp;authuser=ppmc.ccbandolin%40gmail.com&amp;usp=drive_fs" xr:uid="{00000000-0004-0000-0200-00009A010000}"/>
    <hyperlink ref="M46" r:id="rId412" display="https://drive.google.com/open?id=11Nm9R_Y_Y5lD6eY_BKSIrjlB5reVsGts&amp;authuser=ppmc.ccbandolin%40gmail.com&amp;usp=drive_fs" xr:uid="{00000000-0004-0000-0200-00009B010000}"/>
    <hyperlink ref="O46" r:id="rId413" display="https://drive.google.com/open?id=11C88zueMG2F7SO8nr6fAPDpLD2WmuYmR&amp;authuser=ppmc.ccbandolin%40gmail.com&amp;usp=drive_fs" xr:uid="{00000000-0004-0000-0200-00009C010000}"/>
    <hyperlink ref="Q46" r:id="rId414" display="https://drive.google.com/open?id=11C88zueMG2F7SO8nr6fAPDpLD2WmuYmR&amp;authuser=ppmc.ccbandolin%40gmail.com&amp;usp=drive_fs" xr:uid="{00000000-0004-0000-0200-00009D010000}"/>
    <hyperlink ref="S46" r:id="rId415" display="https://drive.google.com/open?id=1AnZNXg0E7ohuijQKTJ4j25itz2VRfn-8&amp;authuser=ppmc.ccbandolin%40gmail.com&amp;usp=drive_fs" xr:uid="{00000000-0004-0000-0200-00009E010000}"/>
    <hyperlink ref="T46" r:id="rId416" display="https://drive.google.com/open?id=1AnZNXg0E7ohuijQKTJ4j25itz2VRfn-8&amp;authuser=ppmc.ccbandolin%40gmail.com&amp;usp=drive_fs" xr:uid="{00000000-0004-0000-0200-00009F010000}"/>
    <hyperlink ref="W46" r:id="rId417" display="https://drive.google.com/open?id=11jWJykkqZgo__qSglwVqqITwkA0I3j0I&amp;authuser=ppmc.ccbandolin%40gmail.com&amp;usp=drive_fs" xr:uid="{00000000-0004-0000-0200-0000A0010000}"/>
    <hyperlink ref="Y46" r:id="rId418" display="https://drive.google.com/open?id=11C88zueMG2F7SO8nr6fAPDpLD2WmuYmR&amp;authuser=ppmc.ccbandolin%40gmail.com&amp;usp=drive_fs" xr:uid="{00000000-0004-0000-0200-0000A1010000}"/>
    <hyperlink ref="Z46" r:id="rId419" display="https://drive.google.com/open?id=11C88zueMG2F7SO8nr6fAPDpLD2WmuYmR&amp;authuser=ppmc.ccbandolin%40gmail.com&amp;usp=drive_fs" xr:uid="{00000000-0004-0000-0200-0000A2010000}"/>
    <hyperlink ref="A47" r:id="rId420" display="https://drive.google.com/open?id=11pFsrFefYgnpljK-imPuKV4kLZwySoq8&amp;authuser=ppmc.ccbandolin%40gmail.com&amp;usp=drive_fs" xr:uid="{00000000-0004-0000-0200-0000A3010000}"/>
    <hyperlink ref="K47" r:id="rId421" display="https://drive.google.com/open?id=11q_XdCpS0BuH6NtizHRjAQUNNZm9iDZH&amp;authuser=ppmc.ccbandolin%40gmail.com&amp;usp=drive_fs" xr:uid="{00000000-0004-0000-0200-0000A4010000}"/>
    <hyperlink ref="L47" r:id="rId422" display="https://drive.google.com/open?id=11q_XdCpS0BuH6NtizHRjAQUNNZm9iDZH&amp;authuser=ppmc.ccbandolin%40gmail.com&amp;usp=drive_fs" xr:uid="{00000000-0004-0000-0200-0000A5010000}"/>
    <hyperlink ref="M47" r:id="rId423" display="https://drive.google.com/open?id=11q_XdCpS0BuH6NtizHRjAQUNNZm9iDZH&amp;authuser=ppmc.ccbandolin%40gmail.com&amp;usp=drive_fs" xr:uid="{00000000-0004-0000-0200-0000A6010000}"/>
    <hyperlink ref="O47" r:id="rId424" display="https://drive.google.com/open?id=11pFsrFefYgnpljK-imPuKV4kLZwySoq8&amp;authuser=ppmc.ccbandolin%40gmail.com&amp;usp=drive_fs" xr:uid="{00000000-0004-0000-0200-0000A7010000}"/>
    <hyperlink ref="Q47" r:id="rId425" display="https://drive.google.com/open?id=11pFsrFefYgnpljK-imPuKV4kLZwySoq8&amp;authuser=ppmc.ccbandolin%40gmail.com&amp;usp=drive_fs" xr:uid="{00000000-0004-0000-0200-0000A8010000}"/>
    <hyperlink ref="S47" r:id="rId426" display="https://drive.google.com/open?id=16XOL7bh2TKfs9i3MPM0jLAP0pwa3C3_D&amp;authuser=ppmc.ccbandolin%40gmail.com&amp;usp=drive_fs" xr:uid="{00000000-0004-0000-0200-0000A9010000}"/>
    <hyperlink ref="T47" r:id="rId427" display="https://drive.google.com/open?id=16XOL7bh2TKfs9i3MPM0jLAP0pwa3C3_D&amp;authuser=ppmc.ccbandolin%40gmail.com&amp;usp=drive_fs" xr:uid="{00000000-0004-0000-0200-0000AA010000}"/>
    <hyperlink ref="W47" r:id="rId428" display="https://drive.google.com/open?id=11tTkJoAndKP9w-m87k509gP9Bf2ddLAR&amp;authuser=ppmc.ccbandolin%40gmail.com&amp;usp=drive_fs" xr:uid="{00000000-0004-0000-0200-0000AB010000}"/>
    <hyperlink ref="Y47" r:id="rId429" display="https://drive.google.com/open?id=11pFsrFefYgnpljK-imPuKV4kLZwySoq8&amp;authuser=ppmc.ccbandolin%40gmail.com&amp;usp=drive_fs" xr:uid="{00000000-0004-0000-0200-0000AC010000}"/>
    <hyperlink ref="Z47" r:id="rId430" display="https://drive.google.com/open?id=11pFsrFefYgnpljK-imPuKV4kLZwySoq8&amp;authuser=ppmc.ccbandolin%40gmail.com&amp;usp=drive_fs" xr:uid="{00000000-0004-0000-0200-0000AD010000}"/>
    <hyperlink ref="A48" r:id="rId431" display="https://drive.google.com/open?id=11vRHbOB1qQkJZohG-aGfe10Ft51AGRf1&amp;authuser=ppmc.ccbandolin%40gmail.com&amp;usp=drive_fs" xr:uid="{00000000-0004-0000-0200-0000AE010000}"/>
    <hyperlink ref="K48" r:id="rId432" display="https://drive.google.com/open?id=120QvNOLIVKyt9thOgatSfQUEPNLj36p7&amp;authuser=ppmc.ccbandolin%40gmail.com&amp;usp=drive_fs" xr:uid="{00000000-0004-0000-0200-0000AF010000}"/>
    <hyperlink ref="L48" r:id="rId433" display="https://drive.google.com/open?id=120QvNOLIVKyt9thOgatSfQUEPNLj36p7&amp;authuser=ppmc.ccbandolin%40gmail.com&amp;usp=drive_fs" xr:uid="{00000000-0004-0000-0200-0000B0010000}"/>
    <hyperlink ref="M48" r:id="rId434" display="https://drive.google.com/open?id=120QvNOLIVKyt9thOgatSfQUEPNLj36p7&amp;authuser=ppmc.ccbandolin%40gmail.com&amp;usp=drive_fs" xr:uid="{00000000-0004-0000-0200-0000B1010000}"/>
    <hyperlink ref="O48" r:id="rId435" display="https://drive.google.com/open?id=11vRHbOB1qQkJZohG-aGfe10Ft51AGRf1&amp;authuser=ppmc.ccbandolin%40gmail.com&amp;usp=drive_fs" xr:uid="{00000000-0004-0000-0200-0000B2010000}"/>
    <hyperlink ref="Q48" r:id="rId436" display="https://drive.google.com/open?id=11vRHbOB1qQkJZohG-aGfe10Ft51AGRf1&amp;authuser=ppmc.ccbandolin%40gmail.com&amp;usp=drive_fs" xr:uid="{00000000-0004-0000-0200-0000B3010000}"/>
    <hyperlink ref="S48" r:id="rId437" display="https://drive.google.com/open?id=16d7kkE6EagUkGiGdG2mXsB-bKujbdFUW&amp;authuser=ppmc.ccbandolin%40gmail.com&amp;usp=drive_fs" xr:uid="{00000000-0004-0000-0200-0000B4010000}"/>
    <hyperlink ref="T48" r:id="rId438" display="https://drive.google.com/open?id=16d7kkE6EagUkGiGdG2mXsB-bKujbdFUW&amp;authuser=ppmc.ccbandolin%40gmail.com&amp;usp=drive_fs" xr:uid="{00000000-0004-0000-0200-0000B5010000}"/>
    <hyperlink ref="W48" r:id="rId439" display="https://drive.google.com/open?id=125BWM-gbd5msxk0N6bjTK8ErIhR5ZJa-&amp;authuser=ppmc.ccbandolin%40gmail.com&amp;usp=drive_fs" xr:uid="{00000000-0004-0000-0200-0000B6010000}"/>
    <hyperlink ref="Y48" r:id="rId440" display="https://drive.google.com/open?id=11vRHbOB1qQkJZohG-aGfe10Ft51AGRf1&amp;authuser=ppmc.ccbandolin%40gmail.com&amp;usp=drive_fs" xr:uid="{00000000-0004-0000-0200-0000B7010000}"/>
    <hyperlink ref="Z48" r:id="rId441" display="https://drive.google.com/open?id=11vRHbOB1qQkJZohG-aGfe10Ft51AGRf1&amp;authuser=ppmc.ccbandolin%40gmail.com&amp;usp=drive_fs" xr:uid="{00000000-0004-0000-0200-0000B8010000}"/>
    <hyperlink ref="A49" r:id="rId442" display="https://drive.google.com/open?id=125omLNIq0DzztYy2l1pB5AQ3ionwG7y2&amp;authuser=ppmc.ccbandolin%40gmail.com&amp;usp=drive_fs" xr:uid="{00000000-0004-0000-0200-0000B9010000}"/>
    <hyperlink ref="K49" r:id="rId443" display="https://drive.google.com/open?id=126752-o03q5NGWPzjrNGHt1I6byT92A0&amp;authuser=ppmc.ccbandolin%40gmail.com&amp;usp=drive_fs" xr:uid="{00000000-0004-0000-0200-0000BA010000}"/>
    <hyperlink ref="L49" r:id="rId444" display="https://drive.google.com/open?id=126752-o03q5NGWPzjrNGHt1I6byT92A0&amp;authuser=ppmc.ccbandolin%40gmail.com&amp;usp=drive_fs" xr:uid="{00000000-0004-0000-0200-0000BB010000}"/>
    <hyperlink ref="M49" r:id="rId445" display="https://drive.google.com/open?id=126752-o03q5NGWPzjrNGHt1I6byT92A0&amp;authuser=ppmc.ccbandolin%40gmail.com&amp;usp=drive_fs" xr:uid="{00000000-0004-0000-0200-0000BC010000}"/>
    <hyperlink ref="O49" r:id="rId446" display="https://drive.google.com/open?id=125omLNIq0DzztYy2l1pB5AQ3ionwG7y2&amp;authuser=ppmc.ccbandolin%40gmail.com&amp;usp=drive_fs" xr:uid="{00000000-0004-0000-0200-0000BD010000}"/>
    <hyperlink ref="Q49" r:id="rId447" display="https://drive.google.com/open?id=125omLNIq0DzztYy2l1pB5AQ3ionwG7y2&amp;authuser=ppmc.ccbandolin%40gmail.com&amp;usp=drive_fs" xr:uid="{00000000-0004-0000-0200-0000BE010000}"/>
    <hyperlink ref="S49" r:id="rId448" display="https://drive.google.com/open?id=16J_xO9hx26ldHS7W8fEf0Klx-5r0wfCE&amp;authuser=ppmc.ccbandolin%40gmail.com&amp;usp=drive_fs" xr:uid="{00000000-0004-0000-0200-0000BF010000}"/>
    <hyperlink ref="T49" r:id="rId449" display="https://drive.google.com/open?id=16J_xO9hx26ldHS7W8fEf0Klx-5r0wfCE&amp;authuser=ppmc.ccbandolin%40gmail.com&amp;usp=drive_fs" xr:uid="{00000000-0004-0000-0200-0000C0010000}"/>
    <hyperlink ref="W49" r:id="rId450" display="https://drive.google.com/open?id=12JJ_T06nFD4thqGSzToadjaTrzrjGTZY&amp;authuser=ppmc.ccbandolin%40gmail.com&amp;usp=drive_fs" xr:uid="{00000000-0004-0000-0200-0000C1010000}"/>
    <hyperlink ref="Y49" r:id="rId451" display="https://drive.google.com/open?id=125omLNIq0DzztYy2l1pB5AQ3ionwG7y2&amp;authuser=ppmc.ccbandolin%40gmail.com&amp;usp=drive_fs" xr:uid="{00000000-0004-0000-0200-0000C2010000}"/>
    <hyperlink ref="Z49" r:id="rId452" display="https://drive.google.com/open?id=125omLNIq0DzztYy2l1pB5AQ3ionwG7y2&amp;authuser=ppmc.ccbandolin%40gmail.com&amp;usp=drive_fs" xr:uid="{00000000-0004-0000-0200-0000C3010000}"/>
    <hyperlink ref="A50" r:id="rId453" display="https://drive.google.com/open?id=12KEgNmhWhkdOH5QKLK0-mVHTmI6jO4om&amp;authuser=ppmc.ccbandolin%40gmail.com&amp;usp=drive_fs" xr:uid="{00000000-0004-0000-0200-0000C4010000}"/>
    <hyperlink ref="K50" r:id="rId454" display="https://drive.google.com/open?id=12SJoiR0EwC5FsCyRkZYuKhK3GB_GqHNL&amp;authuser=ppmc.ccbandolin%40gmail.com&amp;usp=drive_fs" xr:uid="{00000000-0004-0000-0200-0000C5010000}"/>
    <hyperlink ref="L50" r:id="rId455" display="https://drive.google.com/open?id=12SJoiR0EwC5FsCyRkZYuKhK3GB_GqHNL&amp;authuser=ppmc.ccbandolin%40gmail.com&amp;usp=drive_fs" xr:uid="{00000000-0004-0000-0200-0000C6010000}"/>
    <hyperlink ref="M50" r:id="rId456" display="https://drive.google.com/open?id=12SJoiR0EwC5FsCyRkZYuKhK3GB_GqHNL&amp;authuser=ppmc.ccbandolin%40gmail.com&amp;usp=drive_fs" xr:uid="{00000000-0004-0000-0200-0000C7010000}"/>
    <hyperlink ref="O50" r:id="rId457" display="https://drive.google.com/open?id=12KEgNmhWhkdOH5QKLK0-mVHTmI6jO4om&amp;authuser=ppmc.ccbandolin%40gmail.com&amp;usp=drive_fs" xr:uid="{00000000-0004-0000-0200-0000C8010000}"/>
    <hyperlink ref="Q50" r:id="rId458" display="https://drive.google.com/open?id=12KEgNmhWhkdOH5QKLK0-mVHTmI6jO4om&amp;authuser=ppmc.ccbandolin%40gmail.com&amp;usp=drive_fs" xr:uid="{00000000-0004-0000-0200-0000C9010000}"/>
    <hyperlink ref="S50" r:id="rId459" display="https://drive.google.com/open?id=1ArLEymM7WyZseAkwTXiPxMurlyc9R8RO&amp;authuser=ppmc.ccbandolin%40gmail.com&amp;usp=drive_fs" xr:uid="{00000000-0004-0000-0200-0000CA010000}"/>
    <hyperlink ref="T50" r:id="rId460" display="https://drive.google.com/open?id=1ArLEymM7WyZseAkwTXiPxMurlyc9R8RO&amp;authuser=ppmc.ccbandolin%40gmail.com&amp;usp=drive_fs" xr:uid="{00000000-0004-0000-0200-0000CB010000}"/>
    <hyperlink ref="W50" r:id="rId461" display="https://drive.google.com/open?id=12hTM8eqI8U-tbjAwrooLnOJ2t6jcDoWC&amp;authuser=ppmc.ccbandolin%40gmail.com&amp;usp=drive_fs" xr:uid="{00000000-0004-0000-0200-0000CC010000}"/>
    <hyperlink ref="Y50" r:id="rId462" display="https://drive.google.com/open?id=12KEgNmhWhkdOH5QKLK0-mVHTmI6jO4om&amp;authuser=ppmc.ccbandolin%40gmail.com&amp;usp=drive_fs" xr:uid="{00000000-0004-0000-0200-0000CD010000}"/>
    <hyperlink ref="Z50" r:id="rId463" display="https://drive.google.com/open?id=12KEgNmhWhkdOH5QKLK0-mVHTmI6jO4om&amp;authuser=ppmc.ccbandolin%40gmail.com&amp;usp=drive_fs" xr:uid="{00000000-0004-0000-0200-0000CE010000}"/>
    <hyperlink ref="A51" r:id="rId464" display="https://drive.google.com/open?id=1c6G9z1_aGWFXbyBMPLUhq17Blbn7RMwg&amp;authuser=ppmc.ccbandolin%40gmail.com&amp;usp=drive_fs" xr:uid="{00000000-0004-0000-0200-0000CF010000}"/>
    <hyperlink ref="K51" r:id="rId465" display="https://drive.google.com/open?id=1cBYK-UaFr4__obXXZRDIRbc5fUteWfbD&amp;authuser=ppmc.ccbandolin%40gmail.com&amp;usp=drive_fs" xr:uid="{00000000-0004-0000-0200-0000D0010000}"/>
    <hyperlink ref="L51" r:id="rId466" display="https://drive.google.com/open?id=1cBYK-UaFr4__obXXZRDIRbc5fUteWfbD&amp;authuser=ppmc.ccbandolin%40gmail.com&amp;usp=drive_fs" xr:uid="{00000000-0004-0000-0200-0000D1010000}"/>
    <hyperlink ref="M51" r:id="rId467" display="https://drive.google.com/open?id=1cBYK-UaFr4__obXXZRDIRbc5fUteWfbD&amp;authuser=ppmc.ccbandolin%40gmail.com&amp;usp=drive_fs" xr:uid="{00000000-0004-0000-0200-0000D2010000}"/>
    <hyperlink ref="O51" r:id="rId468" display="https://drive.google.com/open?id=1c6G9z1_aGWFXbyBMPLUhq17Blbn7RMwg&amp;authuser=ppmc.ccbandolin%40gmail.com&amp;usp=drive_fs" xr:uid="{00000000-0004-0000-0200-0000D3010000}"/>
    <hyperlink ref="Q51" r:id="rId469" display="https://drive.google.com/open?id=1c6G9z1_aGWFXbyBMPLUhq17Blbn7RMwg&amp;authuser=ppmc.ccbandolin%40gmail.com&amp;usp=drive_fs" xr:uid="{00000000-0004-0000-0200-0000D4010000}"/>
    <hyperlink ref="S51" r:id="rId470" display="https://drive.google.com/open?id=16dLFz9awwPrXihIFghZ1Aon3J9d9d-I4&amp;authuser=ppmc.ccbandolin%40gmail.com&amp;usp=drive_fs" xr:uid="{00000000-0004-0000-0200-0000D5010000}"/>
    <hyperlink ref="T51" r:id="rId471" display="https://drive.google.com/open?id=16dLFz9awwPrXihIFghZ1Aon3J9d9d-I4&amp;authuser=ppmc.ccbandolin%40gmail.com&amp;usp=drive_fs" xr:uid="{00000000-0004-0000-0200-0000D6010000}"/>
    <hyperlink ref="W51" r:id="rId472" display="https://drive.google.com/open?id=1cM0L1SSqg8nVDbhOOK5fo9HXY9WflVze&amp;authuser=ppmc.ccbandolin%40gmail.com&amp;usp=drive_fs" xr:uid="{00000000-0004-0000-0200-0000D7010000}"/>
    <hyperlink ref="Y51" r:id="rId473" display="https://drive.google.com/open?id=1c6G9z1_aGWFXbyBMPLUhq17Blbn7RMwg&amp;authuser=ppmc.ccbandolin%40gmail.com&amp;usp=drive_fs" xr:uid="{00000000-0004-0000-0200-0000D8010000}"/>
    <hyperlink ref="Z51" r:id="rId474" display="https://drive.google.com/open?id=1c6G9z1_aGWFXbyBMPLUhq17Blbn7RMwg&amp;authuser=ppmc.ccbandolin%40gmail.com&amp;usp=drive_fs" xr:uid="{00000000-0004-0000-0200-0000D9010000}"/>
    <hyperlink ref="A52" r:id="rId475" display="https://drive.google.com/open?id=12hftlrq6Per66_R3Pyi8eNGlHUghMG0_&amp;authuser=ppmc.ccbandolin%40gmail.com&amp;usp=drive_fs" xr:uid="{00000000-0004-0000-0200-0000DA010000}"/>
    <hyperlink ref="K52" r:id="rId476" display="https://drive.google.com/open?id=12sHM0-0FvnoZhPHXAPCjnINW919eweA6&amp;authuser=ppmc.ccbandolin%40gmail.com&amp;usp=drive_fs" xr:uid="{00000000-0004-0000-0200-0000DB010000}"/>
    <hyperlink ref="L52" r:id="rId477" display="https://drive.google.com/open?id=12sHM0-0FvnoZhPHXAPCjnINW919eweA6&amp;authuser=ppmc.ccbandolin%40gmail.com&amp;usp=drive_fs" xr:uid="{00000000-0004-0000-0200-0000DC010000}"/>
    <hyperlink ref="M52" r:id="rId478" display="https://drive.google.com/open?id=12sHM0-0FvnoZhPHXAPCjnINW919eweA6&amp;authuser=ppmc.ccbandolin%40gmail.com&amp;usp=drive_fs" xr:uid="{00000000-0004-0000-0200-0000DD010000}"/>
    <hyperlink ref="O52" r:id="rId479" display="https://drive.google.com/open?id=12hftlrq6Per66_R3Pyi8eNGlHUghMG0_&amp;authuser=ppmc.ccbandolin%40gmail.com&amp;usp=drive_fs" xr:uid="{00000000-0004-0000-0200-0000DE010000}"/>
    <hyperlink ref="Q52" r:id="rId480" display="https://drive.google.com/open?id=12hftlrq6Per66_R3Pyi8eNGlHUghMG0_&amp;authuser=ppmc.ccbandolin%40gmail.com&amp;usp=drive_fs" xr:uid="{00000000-0004-0000-0200-0000DF010000}"/>
    <hyperlink ref="S52" r:id="rId481" display="https://drive.google.com/open?id=1AwTwjYSK61fIgabvP1-RESF1nSplNUKr&amp;authuser=ppmc.ccbandolin%40gmail.com&amp;usp=drive_fs" xr:uid="{00000000-0004-0000-0200-0000E0010000}"/>
    <hyperlink ref="T52" r:id="rId482" display="https://drive.google.com/open?id=1AwTwjYSK61fIgabvP1-RESF1nSplNUKr&amp;authuser=ppmc.ccbandolin%40gmail.com&amp;usp=drive_fs" xr:uid="{00000000-0004-0000-0200-0000E1010000}"/>
    <hyperlink ref="W52" r:id="rId483" display="https://drive.google.com/open?id=12vaU_Iqr1OIHTN2sKznoUQuIE_AZo-Vx&amp;authuser=ppmc.ccbandolin%40gmail.com&amp;usp=drive_fs" xr:uid="{00000000-0004-0000-0200-0000E2010000}"/>
    <hyperlink ref="Y52" r:id="rId484" display="https://drive.google.com/open?id=12hftlrq6Per66_R3Pyi8eNGlHUghMG0_&amp;authuser=ppmc.ccbandolin%40gmail.com&amp;usp=drive_fs" xr:uid="{00000000-0004-0000-0200-0000E3010000}"/>
    <hyperlink ref="Z52" r:id="rId485" display="https://drive.google.com/open?id=12hftlrq6Per66_R3Pyi8eNGlHUghMG0_&amp;authuser=ppmc.ccbandolin%40gmail.com&amp;usp=drive_fs" xr:uid="{00000000-0004-0000-0200-0000E4010000}"/>
    <hyperlink ref="A53" r:id="rId486" display="https://drive.google.com/open?id=13-2Oq-XZL1Ib5G9JUYv8JB6nCSAudOwz&amp;authuser=ppmc.ccbandolin%40gmail.com&amp;usp=drive_fs" xr:uid="{00000000-0004-0000-0200-0000E5010000}"/>
    <hyperlink ref="K53" r:id="rId487" display="https://drive.google.com/open?id=130uqj43u2WSByzziOCWnR1RS9feuCMWU&amp;authuser=ppmc.ccbandolin%40gmail.com&amp;usp=drive_fs" xr:uid="{00000000-0004-0000-0200-0000E6010000}"/>
    <hyperlink ref="L53" r:id="rId488" display="https://drive.google.com/open?id=130uqj43u2WSByzziOCWnR1RS9feuCMWU&amp;authuser=ppmc.ccbandolin%40gmail.com&amp;usp=drive_fs" xr:uid="{00000000-0004-0000-0200-0000E7010000}"/>
    <hyperlink ref="M53" r:id="rId489" display="https://drive.google.com/open?id=130uqj43u2WSByzziOCWnR1RS9feuCMWU&amp;authuser=ppmc.ccbandolin%40gmail.com&amp;usp=drive_fs" xr:uid="{00000000-0004-0000-0200-0000E8010000}"/>
    <hyperlink ref="O53" r:id="rId490" display="https://drive.google.com/open?id=13-2Oq-XZL1Ib5G9JUYv8JB6nCSAudOwz&amp;authuser=ppmc.ccbandolin%40gmail.com&amp;usp=drive_fs" xr:uid="{00000000-0004-0000-0200-0000E9010000}"/>
    <hyperlink ref="Q53" r:id="rId491" display="https://drive.google.com/open?id=13-2Oq-XZL1Ib5G9JUYv8JB6nCSAudOwz&amp;authuser=ppmc.ccbandolin%40gmail.com&amp;usp=drive_fs" xr:uid="{00000000-0004-0000-0200-0000EA010000}"/>
    <hyperlink ref="S53" r:id="rId492" display="https://drive.google.com/open?id=12zGekWawFBbm4n_269JyE8qzRb1A2tnK&amp;authuser=ppmc.ccbandolin%40gmail.com&amp;usp=drive_fs" xr:uid="{00000000-0004-0000-0200-0000EB010000}"/>
    <hyperlink ref="T53" r:id="rId493" display="https://drive.google.com/open?id=12zGekWawFBbm4n_269JyE8qzRb1A2tnK&amp;authuser=ppmc.ccbandolin%40gmail.com&amp;usp=drive_fs" xr:uid="{00000000-0004-0000-0200-0000EC010000}"/>
    <hyperlink ref="W53" r:id="rId494" display="https://drive.google.com/open?id=135wmZJ_sndlVAU2GJb9DOK9IZDJOwFyl&amp;authuser=ppmc.ccbandolin%40gmail.com&amp;usp=drive_fs" xr:uid="{00000000-0004-0000-0200-0000ED010000}"/>
    <hyperlink ref="Y53" r:id="rId495" display="https://drive.google.com/open?id=13-2Oq-XZL1Ib5G9JUYv8JB6nCSAudOwz&amp;authuser=ppmc.ccbandolin%40gmail.com&amp;usp=drive_fs" xr:uid="{00000000-0004-0000-0200-0000EE010000}"/>
    <hyperlink ref="Z53" r:id="rId496" display="https://drive.google.com/open?id=13-2Oq-XZL1Ib5G9JUYv8JB6nCSAudOwz&amp;authuser=ppmc.ccbandolin%40gmail.com&amp;usp=drive_fs" xr:uid="{00000000-0004-0000-0200-0000EF010000}"/>
    <hyperlink ref="A54" r:id="rId497" display="https://drive.google.com/open?id=137t7E7p4_QzUdkSVL4GPFn8XFKnHrWmV&amp;authuser=ppmc.ccbandolin%40gmail.com&amp;usp=drive_fs" xr:uid="{00000000-0004-0000-0200-0000F0010000}"/>
    <hyperlink ref="K54" r:id="rId498" display="https://drive.google.com/open?id=13BEHoDtBwOD713Rf3M5_n8emvtl0sFuI&amp;authuser=ppmc.ccbandolin%40gmail.com&amp;usp=drive_fs" xr:uid="{00000000-0004-0000-0200-0000F1010000}"/>
    <hyperlink ref="L54" r:id="rId499" display="https://drive.google.com/open?id=13BEHoDtBwOD713Rf3M5_n8emvtl0sFuI&amp;authuser=ppmc.ccbandolin%40gmail.com&amp;usp=drive_fs" xr:uid="{00000000-0004-0000-0200-0000F2010000}"/>
    <hyperlink ref="M54" r:id="rId500" display="https://drive.google.com/open?id=13BEHoDtBwOD713Rf3M5_n8emvtl0sFuI&amp;authuser=ppmc.ccbandolin%40gmail.com&amp;usp=drive_fs" xr:uid="{00000000-0004-0000-0200-0000F3010000}"/>
    <hyperlink ref="O54" r:id="rId501" display="https://drive.google.com/open?id=137t7E7p4_QzUdkSVL4GPFn8XFKnHrWmV&amp;authuser=ppmc.ccbandolin%40gmail.com&amp;usp=drive_fs" xr:uid="{00000000-0004-0000-0200-0000F4010000}"/>
    <hyperlink ref="Q54" r:id="rId502" display="https://drive.google.com/open?id=137t7E7p4_QzUdkSVL4GPFn8XFKnHrWmV&amp;authuser=ppmc.ccbandolin%40gmail.com&amp;usp=drive_fs" xr:uid="{00000000-0004-0000-0200-0000F5010000}"/>
    <hyperlink ref="S54" r:id="rId503" display="https://drive.google.com/open?id=16grxaMhLNXKDslMxhYtoDGOANcUt3Cuo&amp;authuser=ppmc.ccbandolin%40gmail.com&amp;usp=drive_fs" xr:uid="{00000000-0004-0000-0200-0000F6010000}"/>
    <hyperlink ref="T54" r:id="rId504" display="https://drive.google.com/open?id=16grxaMhLNXKDslMxhYtoDGOANcUt3Cuo&amp;authuser=ppmc.ccbandolin%40gmail.com&amp;usp=drive_fs" xr:uid="{00000000-0004-0000-0200-0000F7010000}"/>
    <hyperlink ref="W54" r:id="rId505" display="https://drive.google.com/open?id=13Hb137G0vOtlsZZ7L1654u2GL_D_fN7n&amp;authuser=ppmc.ccbandolin%40gmail.com&amp;usp=drive_fs" xr:uid="{00000000-0004-0000-0200-0000F8010000}"/>
    <hyperlink ref="Y54" r:id="rId506" display="https://drive.google.com/open?id=137t7E7p4_QzUdkSVL4GPFn8XFKnHrWmV&amp;authuser=ppmc.ccbandolin%40gmail.com&amp;usp=drive_fs" xr:uid="{00000000-0004-0000-0200-0000F9010000}"/>
    <hyperlink ref="Z54" r:id="rId507" display="https://drive.google.com/open?id=137t7E7p4_QzUdkSVL4GPFn8XFKnHrWmV&amp;authuser=ppmc.ccbandolin%40gmail.com&amp;usp=drive_fs" xr:uid="{00000000-0004-0000-0200-0000FA010000}"/>
    <hyperlink ref="A55" r:id="rId508" display="https://drive.google.com/open?id=1ctlKmXG7ezGG_9g1W64Zq_87Cb84lWih&amp;authuser=ppmc.ccbandolin%40gmail.com&amp;usp=drive_fs" xr:uid="{00000000-0004-0000-0200-0000FB010000}"/>
    <hyperlink ref="I55" r:id="rId509" display="https://drive.google.com/open?id=1sIDJSU4-m1ho-G781k_d2-mKT_7IJl23&amp;authuser=ppmc.ccbandolin%40gmail.com&amp;usp=drive_fs" xr:uid="{00000000-0004-0000-0200-0000FC010000}"/>
    <hyperlink ref="K55" r:id="rId510" display="https://drive.google.com/open?id=1dOsdLlBYxaIDLlr08TaQlrR2S7ltfJj0&amp;authuser=ppmc.ccbandolin%40gmail.com&amp;usp=drive_fs" xr:uid="{00000000-0004-0000-0200-0000FD010000}"/>
    <hyperlink ref="L55" r:id="rId511" display="https://drive.google.com/open?id=1dOsdLlBYxaIDLlr08TaQlrR2S7ltfJj0&amp;authuser=ppmc.ccbandolin%40gmail.com&amp;usp=drive_fs" xr:uid="{00000000-0004-0000-0200-0000FE010000}"/>
    <hyperlink ref="M55" r:id="rId512" display="https://drive.google.com/open?id=1dOsdLlBYxaIDLlr08TaQlrR2S7ltfJj0&amp;authuser=ppmc.ccbandolin%40gmail.com&amp;usp=drive_fs" xr:uid="{00000000-0004-0000-0200-0000FF010000}"/>
    <hyperlink ref="O55" r:id="rId513" display="https://drive.google.com/open?id=1ctlKmXG7ezGG_9g1W64Zq_87Cb84lWih&amp;authuser=ppmc.ccbandolin%40gmail.com&amp;usp=drive_fs" xr:uid="{00000000-0004-0000-0200-000000020000}"/>
    <hyperlink ref="Q55" r:id="rId514" display="https://drive.google.com/open?id=1ctlKmXG7ezGG_9g1W64Zq_87Cb84lWih&amp;authuser=ppmc.ccbandolin%40gmail.com&amp;usp=drive_fs" xr:uid="{00000000-0004-0000-0200-000001020000}"/>
    <hyperlink ref="S55" r:id="rId515" display="https://drive.google.com/open?id=1VPXh7tMrVhDNabV8BEnd_qCUOP0SAl1t&amp;authuser=ppmc.ccbandolin%40gmail.com&amp;usp=drive_fs" xr:uid="{00000000-0004-0000-0200-000002020000}"/>
    <hyperlink ref="T55" r:id="rId516" display="https://drive.google.com/open?id=1VPXh7tMrVhDNabV8BEnd_qCUOP0SAl1t&amp;authuser=ppmc.ccbandolin%40gmail.com&amp;usp=drive_fs" xr:uid="{00000000-0004-0000-0200-000003020000}"/>
    <hyperlink ref="W55" r:id="rId517" display="https://drive.google.com/open?id=1dP2D3hDnFOVzsMP3cQwFx-SVjVNqJrEb&amp;authuser=ppmc.ccbandolin%40gmail.com&amp;usp=drive_fs" xr:uid="{00000000-0004-0000-0200-000004020000}"/>
    <hyperlink ref="Y55" r:id="rId518" display="https://drive.google.com/open?id=1ctlKmXG7ezGG_9g1W64Zq_87Cb84lWih&amp;authuser=ppmc.ccbandolin%40gmail.com&amp;usp=drive_fs" xr:uid="{00000000-0004-0000-0200-000005020000}"/>
    <hyperlink ref="Z55" r:id="rId519" display="https://drive.google.com/open?id=1ctlKmXG7ezGG_9g1W64Zq_87Cb84lWih&amp;authuser=ppmc.ccbandolin%40gmail.com&amp;usp=drive_fs" xr:uid="{00000000-0004-0000-0200-000006020000}"/>
    <hyperlink ref="A56" r:id="rId520" display="https://drive.google.com/open?id=13jMAGKTlssShOosklKWdI3mPJelGFNUF&amp;authuser=ppmc.ccbandolin%40gmail.com&amp;usp=drive_fs" xr:uid="{00000000-0004-0000-0200-000007020000}"/>
    <hyperlink ref="K56" r:id="rId521" display="https://drive.google.com/open?id=13kPDstKQD5yB24h01OsFMcM-pBiTDsFQ&amp;authuser=ppmc.ccbandolin%40gmail.com&amp;usp=drive_fs" xr:uid="{00000000-0004-0000-0200-000008020000}"/>
    <hyperlink ref="L56" r:id="rId522" display="https://drive.google.com/open?id=13kPDstKQD5yB24h01OsFMcM-pBiTDsFQ&amp;authuser=ppmc.ccbandolin%40gmail.com&amp;usp=drive_fs" xr:uid="{00000000-0004-0000-0200-000009020000}"/>
    <hyperlink ref="M56" r:id="rId523" display="https://drive.google.com/open?id=13kPDstKQD5yB24h01OsFMcM-pBiTDsFQ&amp;authuser=ppmc.ccbandolin%40gmail.com&amp;usp=drive_fs" xr:uid="{00000000-0004-0000-0200-00000A020000}"/>
    <hyperlink ref="O56" r:id="rId524" display="https://drive.google.com/open?id=13jMAGKTlssShOosklKWdI3mPJelGFNUF&amp;authuser=ppmc.ccbandolin%40gmail.com&amp;usp=drive_fs" xr:uid="{00000000-0004-0000-0200-00000B020000}"/>
    <hyperlink ref="Q56" r:id="rId525" display="https://drive.google.com/open?id=13jMAGKTlssShOosklKWdI3mPJelGFNUF&amp;authuser=ppmc.ccbandolin%40gmail.com&amp;usp=drive_fs" xr:uid="{00000000-0004-0000-0200-00000C020000}"/>
    <hyperlink ref="S56" r:id="rId526" display="https://drive.google.com/open?id=1Ou8IRCvcsjIrQu8iPCfVZ3Giu9u6fBrO&amp;authuser=ppmc.ccbandolin%40gmail.com&amp;usp=drive_fs" xr:uid="{00000000-0004-0000-0200-00000D020000}"/>
    <hyperlink ref="T56" r:id="rId527" display="https://drive.google.com/open?id=1Ou8IRCvcsjIrQu8iPCfVZ3Giu9u6fBrO&amp;authuser=ppmc.ccbandolin%40gmail.com&amp;usp=drive_fs" xr:uid="{00000000-0004-0000-0200-00000E020000}"/>
    <hyperlink ref="W56" r:id="rId528" display="https://drive.google.com/open?id=14-4x9ysUC3gKjcuRL0TBmFii8WLB1Mwr&amp;authuser=ppmc.ccbandolin%40gmail.com&amp;usp=drive_fs" xr:uid="{00000000-0004-0000-0200-00000F020000}"/>
    <hyperlink ref="Y56" r:id="rId529" display="https://drive.google.com/open?id=13jMAGKTlssShOosklKWdI3mPJelGFNUF&amp;authuser=ppmc.ccbandolin%40gmail.com&amp;usp=drive_fs" xr:uid="{00000000-0004-0000-0200-000010020000}"/>
    <hyperlink ref="Z56" r:id="rId530" display="https://drive.google.com/open?id=13jMAGKTlssShOosklKWdI3mPJelGFNUF&amp;authuser=ppmc.ccbandolin%40gmail.com&amp;usp=drive_fs" xr:uid="{00000000-0004-0000-0200-000011020000}"/>
    <hyperlink ref="A58" r:id="rId531" display="https://drive.google.com/open?id=1e_KKTzUdpO4WCE5ZxSfwCJMHEFjaZebz&amp;authuser=ppmc.ccbandolin%40gmail.com&amp;usp=drive_fs" xr:uid="{00000000-0004-0000-0200-000012020000}"/>
    <hyperlink ref="K58" r:id="rId532" display="https://drive.google.com/open?id=1eWJ_bSthx-bFCJhviYO5hwSskB0_tCaQ&amp;authuser=ppmc.ccbandolin%40gmail.com&amp;usp=drive_fs" xr:uid="{00000000-0004-0000-0200-000013020000}"/>
    <hyperlink ref="L58" r:id="rId533" display="https://drive.google.com/open?id=1eWJ_bSthx-bFCJhviYO5hwSskB0_tCaQ&amp;authuser=ppmc.ccbandolin%40gmail.com&amp;usp=drive_fs" xr:uid="{00000000-0004-0000-0200-000014020000}"/>
    <hyperlink ref="M58" r:id="rId534" display="https://drive.google.com/open?id=1eWJ_bSthx-bFCJhviYO5hwSskB0_tCaQ&amp;authuser=ppmc.ccbandolin%40gmail.com&amp;usp=drive_fs" xr:uid="{00000000-0004-0000-0200-000015020000}"/>
    <hyperlink ref="O58" r:id="rId535" display="https://drive.google.com/open?id=1e_KKTzUdpO4WCE5ZxSfwCJMHEFjaZebz&amp;authuser=ppmc.ccbandolin%40gmail.com&amp;usp=drive_fs" xr:uid="{00000000-0004-0000-0200-000016020000}"/>
    <hyperlink ref="Q58" r:id="rId536" display="https://drive.google.com/open?id=1e_KKTzUdpO4WCE5ZxSfwCJMHEFjaZebz&amp;authuser=ppmc.ccbandolin%40gmail.com&amp;usp=drive_fs" xr:uid="{00000000-0004-0000-0200-000017020000}"/>
    <hyperlink ref="S58" r:id="rId537" display="https://drive.google.com/open?id=17ViuvwAFaVFJZOSbg8ywLCD3FdYgCjr9&amp;authuser=ppmc.ccbandolin%40gmail.com&amp;usp=drive_fs" xr:uid="{00000000-0004-0000-0200-000018020000}"/>
    <hyperlink ref="T58" r:id="rId538" display="https://drive.google.com/open?id=17ViuvwAFaVFJZOSbg8ywLCD3FdYgCjr9&amp;authuser=ppmc.ccbandolin%40gmail.com&amp;usp=drive_fs" xr:uid="{00000000-0004-0000-0200-000019020000}"/>
    <hyperlink ref="W58" r:id="rId539" display="https://drive.google.com/open?id=1eITx172JpSiQPMnHq6qWrxLQjxdJ3CpR&amp;authuser=ppmc.ccbandolin%40gmail.com&amp;usp=drive_fs" xr:uid="{00000000-0004-0000-0200-00001A020000}"/>
    <hyperlink ref="Y58" r:id="rId540" display="https://drive.google.com/open?id=1e_KKTzUdpO4WCE5ZxSfwCJMHEFjaZebz&amp;authuser=ppmc.ccbandolin%40gmail.com&amp;usp=drive_fs" xr:uid="{00000000-0004-0000-0200-00001B020000}"/>
    <hyperlink ref="Z58" r:id="rId541" display="https://drive.google.com/open?id=1e_KKTzUdpO4WCE5ZxSfwCJMHEFjaZebz&amp;authuser=ppmc.ccbandolin%40gmail.com&amp;usp=drive_fs" xr:uid="{00000000-0004-0000-0200-00001C020000}"/>
    <hyperlink ref="A59" r:id="rId542" display="https://drive.google.com/open?id=1ikpB-Q5DF3elrcj9jZ6YOr-GYnazqVB4&amp;authuser=ppmc.ccbandolin%40gmail.com&amp;usp=drive_fs" xr:uid="{00000000-0004-0000-0200-00001D020000}"/>
    <hyperlink ref="K59" r:id="rId543" display="https://drive.google.com/open?id=17muYvN3Kkbr4KfTKOCSabiR8fVygsaUl&amp;authuser=ppmc.ccbandolin%40gmail.com&amp;usp=drive_fs" xr:uid="{00000000-0004-0000-0200-00001E020000}"/>
    <hyperlink ref="L59" r:id="rId544" display="https://drive.google.com/open?id=17muYvN3Kkbr4KfTKOCSabiR8fVygsaUl&amp;authuser=ppmc.ccbandolin%40gmail.com&amp;usp=drive_fs" xr:uid="{00000000-0004-0000-0200-00001F020000}"/>
    <hyperlink ref="M59" r:id="rId545" display="https://drive.google.com/open?id=17muYvN3Kkbr4KfTKOCSabiR8fVygsaUl&amp;authuser=ppmc.ccbandolin%40gmail.com&amp;usp=drive_fs" xr:uid="{00000000-0004-0000-0200-000020020000}"/>
    <hyperlink ref="O59" r:id="rId546" display="https://drive.google.com/open?id=1ikpB-Q5DF3elrcj9jZ6YOr-GYnazqVB4&amp;authuser=ppmc.ccbandolin%40gmail.com&amp;usp=drive_fs" xr:uid="{00000000-0004-0000-0200-000021020000}"/>
    <hyperlink ref="Q59" r:id="rId547" display="https://drive.google.com/open?id=1ikpB-Q5DF3elrcj9jZ6YOr-GYnazqVB4&amp;authuser=ppmc.ccbandolin%40gmail.com&amp;usp=drive_fs" xr:uid="{00000000-0004-0000-0200-000022020000}"/>
    <hyperlink ref="S59" r:id="rId548" display="https://drive.google.com/open?id=1l_YUQmbdJXr21hJSS651gcSwtkMzutg1&amp;authuser=ppmc.ccbandolin%40gmail.com&amp;usp=drive_fs" xr:uid="{00000000-0004-0000-0200-000023020000}"/>
    <hyperlink ref="T59" r:id="rId549" display="https://drive.google.com/open?id=1l_YUQmbdJXr21hJSS651gcSwtkMzutg1&amp;authuser=ppmc.ccbandolin%40gmail.com&amp;usp=drive_fs" xr:uid="{00000000-0004-0000-0200-000024020000}"/>
    <hyperlink ref="W59" r:id="rId550" display="https://drive.google.com/open?id=17z0ChZmLzQh9EF7SM1DSLEknpBnI_7fS&amp;authuser=ppmc.ccbandolin%40gmail.com&amp;usp=drive_fs" xr:uid="{00000000-0004-0000-0200-000025020000}"/>
    <hyperlink ref="Y59" r:id="rId551" display="https://drive.google.com/file/d/1ikpB-Q5DF3elrcj9jZ6YOr-GYnazqVB4/view?usp=sharing" xr:uid="{00000000-0004-0000-0200-000026020000}"/>
    <hyperlink ref="Z59" r:id="rId552" display="https://drive.google.com/file/d/1ikpB-Q5DF3elrcj9jZ6YOr-GYnazqVB4/view?usp=sharing" xr:uid="{00000000-0004-0000-0200-000027020000}"/>
    <hyperlink ref="A60" r:id="rId553" display="https://drive.google.com/open?id=1i2ap8s0CCiuC3a2KBuJFfV0rvX63QLJu&amp;authuser=ppmc.ccbandolin%40gmail.com&amp;usp=drive_fs" xr:uid="{00000000-0004-0000-0200-000028020000}"/>
    <hyperlink ref="K60" r:id="rId554" display="https://drive.google.com/open?id=17cJFhNyOdmCKMEOYsXhKHngxnPPUc_iB&amp;authuser=ppmc.ccbandolin%40gmail.com&amp;usp=drive_fs" xr:uid="{00000000-0004-0000-0200-000029020000}"/>
    <hyperlink ref="L60" r:id="rId555" display="https://drive.google.com/open?id=17cJFhNyOdmCKMEOYsXhKHngxnPPUc_iB&amp;authuser=ppmc.ccbandolin%40gmail.com&amp;usp=drive_fs" xr:uid="{00000000-0004-0000-0200-00002A020000}"/>
    <hyperlink ref="M60" r:id="rId556" display="https://drive.google.com/open?id=17cJFhNyOdmCKMEOYsXhKHngxnPPUc_iB&amp;authuser=ppmc.ccbandolin%40gmail.com&amp;usp=drive_fs" xr:uid="{00000000-0004-0000-0200-00002B020000}"/>
    <hyperlink ref="O60" r:id="rId557" display="https://drive.google.com/open?id=1i2ap8s0CCiuC3a2KBuJFfV0rvX63QLJu&amp;authuser=ppmc.ccbandolin%40gmail.com&amp;usp=drive_fs" xr:uid="{00000000-0004-0000-0200-00002C020000}"/>
    <hyperlink ref="Q60" r:id="rId558" display="https://drive.google.com/open?id=1i2ap8s0CCiuC3a2KBuJFfV0rvX63QLJu&amp;authuser=ppmc.ccbandolin%40gmail.com&amp;usp=drive_fs" xr:uid="{00000000-0004-0000-0200-00002D020000}"/>
    <hyperlink ref="S60" r:id="rId559" display="https://drive.google.com/open?id=16PZj3NHoXUyxwshMGfu4dxQjhAFAHmvQ&amp;authuser=ppmc.ccbandolin%40gmail.com&amp;usp=drive_fs" xr:uid="{00000000-0004-0000-0200-00002E020000}"/>
    <hyperlink ref="T60" r:id="rId560" display="https://drive.google.com/open?id=16PZj3NHoXUyxwshMGfu4dxQjhAFAHmvQ&amp;authuser=ppmc.ccbandolin%40gmail.com&amp;usp=drive_fs" xr:uid="{00000000-0004-0000-0200-00002F020000}"/>
    <hyperlink ref="W60" r:id="rId561" display="https://drive.google.com/open?id=17j3Fc_CE5ZfvmnV3rYgB-MU-cxQGY5IN&amp;authuser=ppmc.ccbandolin%40gmail.com&amp;usp=drive_fs" xr:uid="{00000000-0004-0000-0200-000030020000}"/>
    <hyperlink ref="Y60" r:id="rId562" display="https://drive.google.com/open?id=1i2ap8s0CCiuC3a2KBuJFfV0rvX63QLJu&amp;authuser=ppmc.ccbandolin%40gmail.com&amp;usp=drive_fs" xr:uid="{00000000-0004-0000-0200-000031020000}"/>
    <hyperlink ref="Z60" r:id="rId563" display="https://drive.google.com/open?id=1i2ap8s0CCiuC3a2KBuJFfV0rvX63QLJu&amp;authuser=ppmc.ccbandolin%40gmail.com&amp;usp=drive_fs" xr:uid="{00000000-0004-0000-0200-000032020000}"/>
    <hyperlink ref="A61" r:id="rId564" display="https://drive.google.com/open?id=1ClrBdIXgkPtYd7wFNQPSRNqhz-bA4i7E&amp;authuser=ppmc.ccbandolin%40gmail.com&amp;usp=drive_fs" xr:uid="{00000000-0004-0000-0200-000033020000}"/>
    <hyperlink ref="K61" r:id="rId565" display="https://drive.google.com/open?id=1CttWHiP94zv1rVvl8NguxfAY_ae-DPVk&amp;authuser=ppmc.ccbandolin%40gmail.com&amp;usp=drive_fs" xr:uid="{00000000-0004-0000-0200-000034020000}"/>
    <hyperlink ref="L61" r:id="rId566" display="https://drive.google.com/open?id=1CttWHiP94zv1rVvl8NguxfAY_ae-DPVk&amp;authuser=ppmc.ccbandolin%40gmail.com&amp;usp=drive_fs" xr:uid="{00000000-0004-0000-0200-000035020000}"/>
    <hyperlink ref="M61" r:id="rId567" display="https://drive.google.com/open?id=1CttWHiP94zv1rVvl8NguxfAY_ae-DPVk&amp;authuser=ppmc.ccbandolin%40gmail.com&amp;usp=drive_fs" xr:uid="{00000000-0004-0000-0200-000036020000}"/>
    <hyperlink ref="O61" r:id="rId568" display="https://drive.google.com/open?id=1ClrBdIXgkPtYd7wFNQPSRNqhz-bA4i7E&amp;authuser=ppmc.ccbandolin%40gmail.com&amp;usp=drive_fs" xr:uid="{00000000-0004-0000-0200-000037020000}"/>
    <hyperlink ref="Q61" r:id="rId569" display="https://drive.google.com/open?id=1ClrBdIXgkPtYd7wFNQPSRNqhz-bA4i7E&amp;authuser=ppmc.ccbandolin%40gmail.com&amp;usp=drive_fs" xr:uid="{00000000-0004-0000-0200-000038020000}"/>
    <hyperlink ref="S61" r:id="rId570" display="https://drive.google.com/open?id=1DMKHGf5INVAimnXsbcmxNa5_cb68AMEf&amp;authuser=ppmc.ccbandolin%40gmail.com&amp;usp=drive_fs" xr:uid="{00000000-0004-0000-0200-000039020000}"/>
    <hyperlink ref="T61" r:id="rId571" display="https://drive.google.com/open?id=1DMKHGf5INVAimnXsbcmxNa5_cb68AMEf&amp;authuser=ppmc.ccbandolin%40gmail.com&amp;usp=drive_fs" xr:uid="{00000000-0004-0000-0200-00003A020000}"/>
    <hyperlink ref="W61" r:id="rId572" display="https://drive.google.com/open?id=1Cy8gEsNLMbkfDtyUQHaLATD9ypPWr3D9&amp;authuser=ppmc.ccbandolin%40gmail.com&amp;usp=drive_fs" xr:uid="{00000000-0004-0000-0200-00003B020000}"/>
    <hyperlink ref="Y61" r:id="rId573" display="https://drive.google.com/open?id=1ClrBdIXgkPtYd7wFNQPSRNqhz-bA4i7E&amp;authuser=ppmc.ccbandolin%40gmail.com&amp;usp=drive_fs" xr:uid="{00000000-0004-0000-0200-00003C020000}"/>
    <hyperlink ref="Z61" r:id="rId574" display="https://drive.google.com/open?id=1ClrBdIXgkPtYd7wFNQPSRNqhz-bA4i7E&amp;authuser=ppmc.ccbandolin%40gmail.com&amp;usp=drive_fs" xr:uid="{00000000-0004-0000-0200-00003D020000}"/>
    <hyperlink ref="A62" r:id="rId575" display="https://drive.google.com/open?id=1kp2EiXHdLfBrr_3Txe8srzeXFD2NpP2E&amp;authuser=ppmc.ccbandolin%40gmail.com&amp;usp=drive_fs" xr:uid="{00000000-0004-0000-0200-00003E020000}"/>
    <hyperlink ref="K62" r:id="rId576" display="https://drive.google.com/open?id=189gmp9-g_4hblVeN_5MmZ-ihZT8R5iY-&amp;authuser=ppmc.ccbandolin%40gmail.com&amp;usp=drive_fs" xr:uid="{00000000-0004-0000-0200-00003F020000}"/>
    <hyperlink ref="L62" r:id="rId577" display="https://drive.google.com/open?id=189gmp9-g_4hblVeN_5MmZ-ihZT8R5iY-&amp;authuser=ppmc.ccbandolin%40gmail.com&amp;usp=drive_fs" xr:uid="{00000000-0004-0000-0200-000040020000}"/>
    <hyperlink ref="M62" r:id="rId578" display="https://drive.google.com/open?id=189gmp9-g_4hblVeN_5MmZ-ihZT8R5iY-&amp;authuser=ppmc.ccbandolin%40gmail.com&amp;usp=drive_fs" xr:uid="{00000000-0004-0000-0200-000041020000}"/>
    <hyperlink ref="O62" r:id="rId579" display="https://drive.google.com/open?id=1kp2EiXHdLfBrr_3Txe8srzeXFD2NpP2E&amp;authuser=ppmc.ccbandolin%40gmail.com&amp;usp=drive_fs" xr:uid="{00000000-0004-0000-0200-000042020000}"/>
    <hyperlink ref="Q62" r:id="rId580" display="https://drive.google.com/open?id=1kp2EiXHdLfBrr_3Txe8srzeXFD2NpP2E&amp;authuser=ppmc.ccbandolin%40gmail.com&amp;usp=drive_fs" xr:uid="{00000000-0004-0000-0200-000043020000}"/>
    <hyperlink ref="S62" r:id="rId581" display="https://drive.google.com/open?id=1CJuLOd97EhpM1QodOUPaiqPMXv7Fvkw6&amp;authuser=ppmc.ccbandolin%40gmail.com&amp;usp=drive_fs" xr:uid="{00000000-0004-0000-0200-000044020000}"/>
    <hyperlink ref="T62" r:id="rId582" display="https://drive.google.com/open?id=1CJuLOd97EhpM1QodOUPaiqPMXv7Fvkw6&amp;authuser=ppmc.ccbandolin%40gmail.com&amp;usp=drive_fs" xr:uid="{00000000-0004-0000-0200-000045020000}"/>
    <hyperlink ref="W62" r:id="rId583" display="https://drive.google.com/open?id=18S1QxOfHsj-vzbsv9h1qJuuta6YtgQdy&amp;authuser=ppmc.ccbandolin%40gmail.com&amp;usp=drive_fs" xr:uid="{00000000-0004-0000-0200-000046020000}"/>
    <hyperlink ref="Y62" r:id="rId584" display="https://drive.google.com/open?id=1kp2EiXHdLfBrr_3Txe8srzeXFD2NpP2E&amp;authuser=ppmc.ccbandolin%40gmail.com&amp;usp=drive_fs" xr:uid="{00000000-0004-0000-0200-000047020000}"/>
    <hyperlink ref="Z62" r:id="rId585" display="https://drive.google.com/open?id=1kp2EiXHdLfBrr_3Txe8srzeXFD2NpP2E&amp;authuser=ppmc.ccbandolin%40gmail.com&amp;usp=drive_fs" xr:uid="{00000000-0004-0000-0200-000048020000}"/>
    <hyperlink ref="A63" r:id="rId586" display="https://drive.google.com/open?id=1kuQZsnmufCiv0BOXzPHUJg1_LRvGndWm&amp;authuser=ppmc.ccbandolin%40gmail.com&amp;usp=drive_fs" xr:uid="{00000000-0004-0000-0200-000049020000}"/>
    <hyperlink ref="K63" r:id="rId587" display="https://drive.google.com/open?id=18ToyaUf5fQ_re1Ry-IE2wB1sJWvfR3AS&amp;authuser=ppmc.ccbandolin%40gmail.com&amp;usp=drive_fs" xr:uid="{00000000-0004-0000-0200-00004A020000}"/>
    <hyperlink ref="L63" r:id="rId588" display="https://drive.google.com/open?id=18ToyaUf5fQ_re1Ry-IE2wB1sJWvfR3AS&amp;authuser=ppmc.ccbandolin%40gmail.com&amp;usp=drive_fs" xr:uid="{00000000-0004-0000-0200-00004B020000}"/>
    <hyperlink ref="M63" r:id="rId589" display="https://drive.google.com/open?id=18ToyaUf5fQ_re1Ry-IE2wB1sJWvfR3AS&amp;authuser=ppmc.ccbandolin%40gmail.com&amp;usp=drive_fs" xr:uid="{00000000-0004-0000-0200-00004C020000}"/>
    <hyperlink ref="O63" r:id="rId590" display="https://drive.google.com/open?id=1kuQZsnmufCiv0BOXzPHUJg1_LRvGndWm&amp;authuser=ppmc.ccbandolin%40gmail.com&amp;usp=drive_fs" xr:uid="{00000000-0004-0000-0200-00004D020000}"/>
    <hyperlink ref="Q63" r:id="rId591" display="https://drive.google.com/open?id=1kuQZsnmufCiv0BOXzPHUJg1_LRvGndWm&amp;authuser=ppmc.ccbandolin%40gmail.com&amp;usp=drive_fs" xr:uid="{00000000-0004-0000-0200-00004E020000}"/>
    <hyperlink ref="S63" r:id="rId592" display="https://drive.google.com/open?id=1ZDpLZSpQKmGEwTr7QwOiKIEaSvVih_Zh&amp;authuser=ppmc.ccbandolin%40gmail.com&amp;usp=drive_fs" xr:uid="{00000000-0004-0000-0200-00004F020000}"/>
    <hyperlink ref="T63" r:id="rId593" display="https://drive.google.com/open?id=1ZDpLZSpQKmGEwTr7QwOiKIEaSvVih_Zh&amp;authuser=ppmc.ccbandolin%40gmail.com&amp;usp=drive_fs" xr:uid="{00000000-0004-0000-0200-000050020000}"/>
    <hyperlink ref="W63" r:id="rId594" display="https://drive.google.com/open?id=18ZjjzgWD5dL_VhX37D6OC5u8vuSfCCIP&amp;authuser=ppmc.ccbandolin%40gmail.com&amp;usp=drive_fs" xr:uid="{00000000-0004-0000-0200-000051020000}"/>
    <hyperlink ref="Y63" r:id="rId595" display="https://drive.google.com/open?id=1kuQZsnmufCiv0BOXzPHUJg1_LRvGndWm&amp;authuser=ppmc.ccbandolin%40gmail.com&amp;usp=drive_fs" xr:uid="{00000000-0004-0000-0200-000052020000}"/>
    <hyperlink ref="Z63" r:id="rId596" display="https://drive.google.com/open?id=1kuQZsnmufCiv0BOXzPHUJg1_LRvGndWm&amp;authuser=ppmc.ccbandolin%40gmail.com&amp;usp=drive_fs" xr:uid="{00000000-0004-0000-0200-000053020000}"/>
    <hyperlink ref="A64" r:id="rId597" display="https://drive.google.com/open?id=1FrUz2ZEHNcMFKO7G7pNX8nrIWverh8RU&amp;authuser=ppmc.ccbandolin%40gmail.com&amp;usp=drive_fs" xr:uid="{00000000-0004-0000-0200-000054020000}"/>
    <hyperlink ref="K64" r:id="rId598" display="https://drive.google.com/open?id=1Fs-1Kmk_hCaFGmUFEHe0eQoULhh2viyg&amp;authuser=ppmc.ccbandolin%40gmail.com&amp;usp=drive_fs" xr:uid="{00000000-0004-0000-0200-000055020000}"/>
    <hyperlink ref="L64" r:id="rId599" display="https://drive.google.com/open?id=1Fs-1Kmk_hCaFGmUFEHe0eQoULhh2viyg&amp;authuser=ppmc.ccbandolin%40gmail.com&amp;usp=drive_fs" xr:uid="{00000000-0004-0000-0200-000056020000}"/>
    <hyperlink ref="M64" r:id="rId600" display="https://drive.google.com/open?id=1Fs-1Kmk_hCaFGmUFEHe0eQoULhh2viyg&amp;authuser=ppmc.ccbandolin%40gmail.com&amp;usp=drive_fs" xr:uid="{00000000-0004-0000-0200-000057020000}"/>
    <hyperlink ref="O64" r:id="rId601" display="https://drive.google.com/open?id=1FrUz2ZEHNcMFKO7G7pNX8nrIWverh8RU&amp;authuser=ppmc.ccbandolin%40gmail.com&amp;usp=drive_fs" xr:uid="{00000000-0004-0000-0200-000058020000}"/>
    <hyperlink ref="Q64" r:id="rId602" display="https://drive.google.com/open?id=1FrUz2ZEHNcMFKO7G7pNX8nrIWverh8RU&amp;authuser=ppmc.ccbandolin%40gmail.com&amp;usp=drive_fs" xr:uid="{00000000-0004-0000-0200-000059020000}"/>
    <hyperlink ref="S64" r:id="rId603" display="https://drive.google.com/open?id=1CT2_G8BRwWlhf-RUzMAspS9a6aqNfW_h&amp;authuser=ppmc.ccbandolin%40gmail.com&amp;usp=drive_fs" xr:uid="{00000000-0004-0000-0200-00005A020000}"/>
    <hyperlink ref="T64" r:id="rId604" display="https://drive.google.com/open?id=1CT2_G8BRwWlhf-RUzMAspS9a6aqNfW_h&amp;authuser=ppmc.ccbandolin%40gmail.com&amp;usp=drive_fs" xr:uid="{00000000-0004-0000-0200-00005B020000}"/>
    <hyperlink ref="W64" r:id="rId605" display="https://drive.google.com/open?id=1G5F1w8pc6H7t3NPweP-0PYkxjyFvLaBI&amp;authuser=ppmc.ccbandolin%40gmail.com&amp;usp=drive_fs" xr:uid="{00000000-0004-0000-0200-00005C020000}"/>
    <hyperlink ref="Y64" r:id="rId606" display="https://drive.google.com/open?id=1FrUz2ZEHNcMFKO7G7pNX8nrIWverh8RU&amp;authuser=ppmc.ccbandolin%40gmail.com&amp;usp=drive_fs" xr:uid="{00000000-0004-0000-0200-00005D020000}"/>
    <hyperlink ref="Z64" r:id="rId607" display="https://drive.google.com/open?id=1FrUz2ZEHNcMFKO7G7pNX8nrIWverh8RU&amp;authuser=ppmc.ccbandolin%40gmail.com&amp;usp=drive_fs" xr:uid="{00000000-0004-0000-0200-00005E020000}"/>
    <hyperlink ref="A65" r:id="rId608" display="https://drive.google.com/open?id=1G6mitfhu3WyKakq14LY0FfANSn7VzfXl&amp;authuser=ppmc.ccbandolin%40gmail.com&amp;usp=drive_fs" xr:uid="{00000000-0004-0000-0200-00005F020000}"/>
    <hyperlink ref="K65" r:id="rId609" display="https://drive.google.com/open?id=1G70SNUHHy0HLCBrbo6dDZv5EJHrwwfrS&amp;authuser=ppmc.ccbandolin%40gmail.com&amp;usp=drive_fs" xr:uid="{00000000-0004-0000-0200-000060020000}"/>
    <hyperlink ref="L65" r:id="rId610" display="https://drive.google.com/open?id=1G70SNUHHy0HLCBrbo6dDZv5EJHrwwfrS&amp;authuser=ppmc.ccbandolin%40gmail.com&amp;usp=drive_fs" xr:uid="{00000000-0004-0000-0200-000061020000}"/>
    <hyperlink ref="M65" r:id="rId611" display="https://drive.google.com/open?id=1G70SNUHHy0HLCBrbo6dDZv5EJHrwwfrS&amp;authuser=ppmc.ccbandolin%40gmail.com&amp;usp=drive_fs" xr:uid="{00000000-0004-0000-0200-000062020000}"/>
    <hyperlink ref="O65" r:id="rId612" display="https://drive.google.com/open?id=1G6mitfhu3WyKakq14LY0FfANSn7VzfXl&amp;authuser=ppmc.ccbandolin%40gmail.com&amp;usp=drive_fs" xr:uid="{00000000-0004-0000-0200-000063020000}"/>
    <hyperlink ref="Q65" r:id="rId613" display="https://drive.google.com/open?id=1G6mitfhu3WyKakq14LY0FfANSn7VzfXl&amp;authuser=ppmc.ccbandolin%40gmail.com&amp;usp=drive_fs" xr:uid="{00000000-0004-0000-0200-000064020000}"/>
    <hyperlink ref="S65" r:id="rId614" display="https://drive.google.com/open?id=1oB26QpAM5Xp1YBSgCHW9JHz4__A9Qh_v&amp;authuser=ppmc.ccbandolin%40gmail.com&amp;usp=drive_fs" xr:uid="{00000000-0004-0000-0200-000065020000}"/>
    <hyperlink ref="T65" r:id="rId615" display="https://drive.google.com/open?id=1oB26QpAM5Xp1YBSgCHW9JHz4__A9Qh_v&amp;authuser=ppmc.ccbandolin%40gmail.com&amp;usp=drive_fs" xr:uid="{00000000-0004-0000-0200-000066020000}"/>
    <hyperlink ref="W65" r:id="rId616" display="https://drive.google.com/file/d/1G6mitfhu3WyKakq14LY0FfANSn7VzfXl/view?usp=sharing" xr:uid="{00000000-0004-0000-0200-000067020000}"/>
    <hyperlink ref="Y65" r:id="rId617" display="https://drive.google.com/open?id=1G6mitfhu3WyKakq14LY0FfANSn7VzfXl&amp;authuser=ppmc.ccbandolin%40gmail.com&amp;usp=drive_fs" xr:uid="{00000000-0004-0000-0200-000068020000}"/>
    <hyperlink ref="Z65" r:id="rId618" display="https://drive.google.com/open?id=1G6mitfhu3WyKakq14LY0FfANSn7VzfXl&amp;authuser=ppmc.ccbandolin%40gmail.com&amp;usp=drive_fs" xr:uid="{00000000-0004-0000-0200-000069020000}"/>
    <hyperlink ref="A66" r:id="rId619" display="https://drive.google.com/open?id=1ECqi8gF444WmfuYgNbKBqpBxru3F6sy7&amp;authuser=ppmc.ccbandolin%40gmail.com&amp;usp=drive_fs" xr:uid="{00000000-0004-0000-0200-00006A020000}"/>
    <hyperlink ref="K66" r:id="rId620" display="https://drive.google.com/open?id=1EPq1ydFhXa6W2knF8OwbyRUNgnTDTwI_&amp;authuser=ppmc.ccbandolin%40gmail.com&amp;usp=drive_fs" xr:uid="{00000000-0004-0000-0200-00006B020000}"/>
    <hyperlink ref="L66" r:id="rId621" display="https://drive.google.com/open?id=1EPq1ydFhXa6W2knF8OwbyRUNgnTDTwI_&amp;authuser=ppmc.ccbandolin%40gmail.com&amp;usp=drive_fs" xr:uid="{00000000-0004-0000-0200-00006C020000}"/>
    <hyperlink ref="M66" r:id="rId622" display="https://drive.google.com/open?id=1EPq1ydFhXa6W2knF8OwbyRUNgnTDTwI_&amp;authuser=ppmc.ccbandolin%40gmail.com&amp;usp=drive_fs" xr:uid="{00000000-0004-0000-0200-00006D020000}"/>
    <hyperlink ref="O66" r:id="rId623" display="https://drive.google.com/open?id=1ECqi8gF444WmfuYgNbKBqpBxru3F6sy7&amp;authuser=ppmc.ccbandolin%40gmail.com&amp;usp=drive_fs" xr:uid="{00000000-0004-0000-0200-00006E020000}"/>
    <hyperlink ref="Q66" r:id="rId624" display="https://drive.google.com/open?id=1ECqi8gF444WmfuYgNbKBqpBxru3F6sy7&amp;authuser=ppmc.ccbandolin%40gmail.com&amp;usp=drive_fs" xr:uid="{00000000-0004-0000-0200-00006F020000}"/>
    <hyperlink ref="S66" r:id="rId625" display="https://drive.google.com/open?id=1GjX1vWA7bhDekZEQn2_4e3lgZ3Um0-56&amp;authuser=ppmc.ccbandolin%40gmail.com&amp;usp=drive_fs" xr:uid="{00000000-0004-0000-0200-000070020000}"/>
    <hyperlink ref="T66" r:id="rId626" display="https://drive.google.com/open?id=1GjX1vWA7bhDekZEQn2_4e3lgZ3Um0-56&amp;authuser=ppmc.ccbandolin%40gmail.com&amp;usp=drive_fs" xr:uid="{00000000-0004-0000-0200-000071020000}"/>
    <hyperlink ref="W66" r:id="rId627" display="https://drive.google.com/open?id=1EYGEBVKd5kP2f4_zGI0Ezk-uJHv60yQz&amp;authuser=ppmc.ccbandolin%40gmail.com&amp;usp=drive_fs" xr:uid="{00000000-0004-0000-0200-000072020000}"/>
    <hyperlink ref="Y66" r:id="rId628" display="https://drive.google.com/open?id=1ECqi8gF444WmfuYgNbKBqpBxru3F6sy7&amp;authuser=ppmc.ccbandolin%40gmail.com&amp;usp=drive_fs" xr:uid="{00000000-0004-0000-0200-000073020000}"/>
    <hyperlink ref="Z66" r:id="rId629" display="https://drive.google.com/open?id=1ECqi8gF444WmfuYgNbKBqpBxru3F6sy7&amp;authuser=ppmc.ccbandolin%40gmail.com&amp;usp=drive_fs" xr:uid="{00000000-0004-0000-0200-000074020000}"/>
    <hyperlink ref="A67" r:id="rId630" display="https://drive.google.com/open?id=1Dg8Uajejx8u4QXvLdks8CDjn1TKChUVq&amp;authuser=ppmc.ccbandolin%40gmail.com&amp;usp=drive_fs" xr:uid="{00000000-0004-0000-0200-000075020000}"/>
    <hyperlink ref="K67" r:id="rId631" display="https://drive.google.com/open?id=1DjOSdafZtYZ4dKkigD12MuXZDMGB9dlq&amp;authuser=ppmc.ccbandolin%40gmail.com&amp;usp=drive_fs" xr:uid="{00000000-0004-0000-0200-000076020000}"/>
    <hyperlink ref="L67" r:id="rId632" display="https://drive.google.com/open?id=1DjOSdafZtYZ4dKkigD12MuXZDMGB9dlq&amp;authuser=ppmc.ccbandolin%40gmail.com&amp;usp=drive_fs" xr:uid="{00000000-0004-0000-0200-000077020000}"/>
    <hyperlink ref="M67" r:id="rId633" display="https://drive.google.com/open?id=1DjOSdafZtYZ4dKkigD12MuXZDMGB9dlq&amp;authuser=ppmc.ccbandolin%40gmail.com&amp;usp=drive_fs" xr:uid="{00000000-0004-0000-0200-000078020000}"/>
    <hyperlink ref="O67" r:id="rId634" display="https://drive.google.com/open?id=1Dg8Uajejx8u4QXvLdks8CDjn1TKChUVq&amp;authuser=ppmc.ccbandolin%40gmail.com&amp;usp=drive_fs" xr:uid="{00000000-0004-0000-0200-000079020000}"/>
    <hyperlink ref="Q67" r:id="rId635" display="https://drive.google.com/open?id=1Dg8Uajejx8u4QXvLdks8CDjn1TKChUVq&amp;authuser=ppmc.ccbandolin%40gmail.com&amp;usp=drive_fs" xr:uid="{00000000-0004-0000-0200-00007A020000}"/>
    <hyperlink ref="S67" r:id="rId636" display="https://drive.google.com/open?id=1Ea2Nqd_gtzXZcMa7ec4oAbc-wptfl_Nu&amp;authuser=ppmc.ccbandolin%40gmail.com&amp;usp=drive_fs" xr:uid="{00000000-0004-0000-0200-00007B020000}"/>
    <hyperlink ref="T67" r:id="rId637" display="https://drive.google.com/open?id=1Ea2Nqd_gtzXZcMa7ec4oAbc-wptfl_Nu&amp;authuser=ppmc.ccbandolin%40gmail.com&amp;usp=drive_fs" xr:uid="{00000000-0004-0000-0200-00007C020000}"/>
    <hyperlink ref="W67" r:id="rId638" display="https://drive.google.com/open?id=1Dp2XtiemgCwjw85MT52YaoVyj2HByBI9&amp;authuser=ppmc.ccbandolin%40gmail.com&amp;usp=drive_fs" xr:uid="{00000000-0004-0000-0200-00007D020000}"/>
    <hyperlink ref="Y67" r:id="rId639" display="https://drive.google.com/open?id=1Dg8Uajejx8u4QXvLdks8CDjn1TKChUVq&amp;authuser=ppmc.ccbandolin%40gmail.com&amp;usp=drive_fs" xr:uid="{00000000-0004-0000-0200-00007E020000}"/>
    <hyperlink ref="Z67" r:id="rId640" display="https://drive.google.com/open?id=1Dg8Uajejx8u4QXvLdks8CDjn1TKChUVq&amp;authuser=ppmc.ccbandolin%40gmail.com&amp;usp=drive_fs" xr:uid="{00000000-0004-0000-0200-00007F020000}"/>
    <hyperlink ref="A68" r:id="rId641" display="https://drive.google.com/open?id=1Da5Iv1fns2bsFI1uKhi4t9c52gmPM1rf&amp;authuser=ppmc.ccbandolin%40gmail.com&amp;usp=drive_fs" xr:uid="{00000000-0004-0000-0200-000080020000}"/>
    <hyperlink ref="K68" r:id="rId642" display="https://drive.google.com/open?id=1DaD7Rr612GMPNI3NOw6O3BzkYJVHk1xY&amp;authuser=ppmc.ccbandolin%40gmail.com&amp;usp=drive_fs" xr:uid="{00000000-0004-0000-0200-000081020000}"/>
    <hyperlink ref="L68" r:id="rId643" display="https://drive.google.com/open?id=1DaD7Rr612GMPNI3NOw6O3BzkYJVHk1xY&amp;authuser=ppmc.ccbandolin%40gmail.com&amp;usp=drive_fs" xr:uid="{00000000-0004-0000-0200-000082020000}"/>
    <hyperlink ref="M68" r:id="rId644" display="https://drive.google.com/open?id=1DaD7Rr612GMPNI3NOw6O3BzkYJVHk1xY&amp;authuser=ppmc.ccbandolin%40gmail.com&amp;usp=drive_fs" xr:uid="{00000000-0004-0000-0200-000083020000}"/>
    <hyperlink ref="O68" r:id="rId645" display="https://drive.google.com/open?id=1Da5Iv1fns2bsFI1uKhi4t9c52gmPM1rf&amp;authuser=ppmc.ccbandolin%40gmail.com&amp;usp=drive_fs" xr:uid="{00000000-0004-0000-0200-000084020000}"/>
    <hyperlink ref="Q68" r:id="rId646" display="https://drive.google.com/open?id=1Da5Iv1fns2bsFI1uKhi4t9c52gmPM1rf&amp;authuser=ppmc.ccbandolin%40gmail.com&amp;usp=drive_fs" xr:uid="{00000000-0004-0000-0200-000085020000}"/>
    <hyperlink ref="S68" r:id="rId647" display="https://drive.google.com/open?id=1Eji8aqF65d3XnCsobcJYXIyAD7FLtk9e&amp;authuser=ppmc.ccbandolin%40gmail.com&amp;usp=drive_fs" xr:uid="{00000000-0004-0000-0200-000086020000}"/>
    <hyperlink ref="T68" r:id="rId648" display="https://drive.google.com/open?id=1Eji8aqF65d3XnCsobcJYXIyAD7FLtk9e&amp;authuser=ppmc.ccbandolin%40gmail.com&amp;usp=drive_fs" xr:uid="{00000000-0004-0000-0200-000087020000}"/>
    <hyperlink ref="W68" r:id="rId649" display="https://drive.google.com/open?id=1DdsjUG8Nu2s_mvtBAPdenkxbmO727XRu&amp;authuser=ppmc.ccbandolin%40gmail.com&amp;usp=drive_fs" xr:uid="{00000000-0004-0000-0200-000088020000}"/>
    <hyperlink ref="Y68" r:id="rId650" display="https://drive.google.com/open?id=1Da5Iv1fns2bsFI1uKhi4t9c52gmPM1rf&amp;authuser=ppmc.ccbandolin%40gmail.com&amp;usp=drive_fs" xr:uid="{00000000-0004-0000-0200-000089020000}"/>
    <hyperlink ref="Z68" r:id="rId651" display="https://drive.google.com/open?id=1Da5Iv1fns2bsFI1uKhi4t9c52gmPM1rf&amp;authuser=ppmc.ccbandolin%40gmail.com&amp;usp=drive_fs" xr:uid="{00000000-0004-0000-0200-00008A020000}"/>
    <hyperlink ref="A69" r:id="rId652" display="https://drive.google.com/open?id=1Eq5jN34RB2Z8w6a5Td9uQE3Yv0H7V_EL&amp;authuser=ppmc.ccbandolin%40gmail.com&amp;usp=drive_fs" xr:uid="{00000000-0004-0000-0200-00008B020000}"/>
    <hyperlink ref="K69" r:id="rId653" display="https://drive.google.com/open?id=1ExjEUuxyIdImY_ocVnqjOawoQl-iqQbM&amp;authuser=ppmc.ccbandolin%40gmail.com&amp;usp=drive_fs" xr:uid="{00000000-0004-0000-0200-00008C020000}"/>
    <hyperlink ref="L69" r:id="rId654" display="https://drive.google.com/open?id=1ExjEUuxyIdImY_ocVnqjOawoQl-iqQbM&amp;authuser=ppmc.ccbandolin%40gmail.com&amp;usp=drive_fs" xr:uid="{00000000-0004-0000-0200-00008D020000}"/>
    <hyperlink ref="M69" r:id="rId655" display="https://drive.google.com/open?id=1ExjEUuxyIdImY_ocVnqjOawoQl-iqQbM&amp;authuser=ppmc.ccbandolin%40gmail.com&amp;usp=drive_fs" xr:uid="{00000000-0004-0000-0200-00008E020000}"/>
    <hyperlink ref="O69" r:id="rId656" display="https://drive.google.com/open?id=1Eq5jN34RB2Z8w6a5Td9uQE3Yv0H7V_EL&amp;authuser=ppmc.ccbandolin%40gmail.com&amp;usp=drive_fs" xr:uid="{00000000-0004-0000-0200-00008F020000}"/>
    <hyperlink ref="Q69" r:id="rId657" display="https://drive.google.com/open?id=1Eq5jN34RB2Z8w6a5Td9uQE3Yv0H7V_EL&amp;authuser=ppmc.ccbandolin%40gmail.com&amp;usp=drive_fs" xr:uid="{00000000-0004-0000-0200-000090020000}"/>
    <hyperlink ref="S69" r:id="rId658" display="https://drive.google.com/open?id=1GmlXXk0miDENQywLuZKCuLfu-9LF28ez&amp;authuser=ppmc.ccbandolin%40gmail.com&amp;usp=drive_fs" xr:uid="{00000000-0004-0000-0200-000091020000}"/>
    <hyperlink ref="T69" r:id="rId659" display="https://drive.google.com/open?id=1GmlXXk0miDENQywLuZKCuLfu-9LF28ez&amp;authuser=ppmc.ccbandolin%40gmail.com&amp;usp=drive_fs" xr:uid="{00000000-0004-0000-0200-000092020000}"/>
    <hyperlink ref="W69" r:id="rId660" display="https://drive.google.com/open?id=1F-msNIDmAvewlpQK6oKt1_qoVuX7_GS5&amp;authuser=ppmc.ccbandolin%40gmail.com&amp;usp=drive_fs" xr:uid="{00000000-0004-0000-0200-000093020000}"/>
    <hyperlink ref="Y69" r:id="rId661" display="https://drive.google.com/open?id=1Eq5jN34RB2Z8w6a5Td9uQE3Yv0H7V_EL&amp;authuser=ppmc.ccbandolin%40gmail.com&amp;usp=drive_fs" xr:uid="{00000000-0004-0000-0200-000094020000}"/>
    <hyperlink ref="Z69" r:id="rId662" display="https://drive.google.com/open?id=1Eq5jN34RB2Z8w6a5Td9uQE3Yv0H7V_EL&amp;authuser=ppmc.ccbandolin%40gmail.com&amp;usp=drive_fs" xr:uid="{00000000-0004-0000-0200-000095020000}"/>
    <hyperlink ref="A70" r:id="rId663" display="https://drive.google.com/open?id=1lAeEaJSupXt9G_Sh_Yb2bB7AyjPoDp2y&amp;authuser=ppmc.ccbandolin%40gmail.com&amp;usp=drive_fs" xr:uid="{00000000-0004-0000-0200-000096020000}"/>
    <hyperlink ref="K70" r:id="rId664" display="https://drive.google.com/open?id=1lEvYbTO2cif2ug9ewLy-572Y0gVZy4O8&amp;authuser=ppmc.ccbandolin%40gmail.com&amp;usp=drive_fs" xr:uid="{00000000-0004-0000-0200-000097020000}"/>
    <hyperlink ref="L70" r:id="rId665" display="https://drive.google.com/open?id=1lEvYbTO2cif2ug9ewLy-572Y0gVZy4O8&amp;authuser=ppmc.ccbandolin%40gmail.com&amp;usp=drive_fs" xr:uid="{00000000-0004-0000-0200-000098020000}"/>
    <hyperlink ref="M70" r:id="rId666" display="https://drive.google.com/open?id=1lEvYbTO2cif2ug9ewLy-572Y0gVZy4O8&amp;authuser=ppmc.ccbandolin%40gmail.com&amp;usp=drive_fs" xr:uid="{00000000-0004-0000-0200-000099020000}"/>
    <hyperlink ref="O70" r:id="rId667" display="https://drive.google.com/open?id=1lAeEaJSupXt9G_Sh_Yb2bB7AyjPoDp2y&amp;authuser=ppmc.ccbandolin%40gmail.com&amp;usp=drive_fs" xr:uid="{00000000-0004-0000-0200-00009A020000}"/>
    <hyperlink ref="Q70" r:id="rId668" display="https://drive.google.com/open?id=1lAeEaJSupXt9G_Sh_Yb2bB7AyjPoDp2y&amp;authuser=ppmc.ccbandolin%40gmail.com&amp;usp=drive_fs" xr:uid="{00000000-0004-0000-0200-00009B020000}"/>
    <hyperlink ref="S70" r:id="rId669" display="https://drive.google.com/open?id=16CxSQyNyDRpdzbfsxE1E6KwdzNYuC3vs&amp;authuser=ppmc.ccbandolin%40gmail.com&amp;usp=drive_fs" xr:uid="{00000000-0004-0000-0200-00009C020000}"/>
    <hyperlink ref="T70" r:id="rId670" display="https://drive.google.com/open?id=16CxSQyNyDRpdzbfsxE1E6KwdzNYuC3vs&amp;authuser=ppmc.ccbandolin%40gmail.com&amp;usp=drive_fs" xr:uid="{00000000-0004-0000-0200-00009D020000}"/>
    <hyperlink ref="W70" r:id="rId671" display="https://drive.google.com/open?id=1lZlN95B0LCWfflD0m-iGv6Bz5jd2hq3G&amp;authuser=ppmc.ccbandolin%40gmail.com&amp;usp=drive_fs" xr:uid="{00000000-0004-0000-0200-00009E020000}"/>
    <hyperlink ref="Y70" r:id="rId672" display="https://drive.google.com/open?id=1lAeEaJSupXt9G_Sh_Yb2bB7AyjPoDp2y&amp;authuser=ppmc.ccbandolin%40gmail.com&amp;usp=drive_fs" xr:uid="{00000000-0004-0000-0200-00009F020000}"/>
    <hyperlink ref="Z70" r:id="rId673" display="https://drive.google.com/open?id=1lAeEaJSupXt9G_Sh_Yb2bB7AyjPoDp2y&amp;authuser=ppmc.ccbandolin%40gmail.com&amp;usp=drive_fs" xr:uid="{00000000-0004-0000-0200-0000A0020000}"/>
    <hyperlink ref="A71" r:id="rId674" display="https://drive.google.com/open?id=1kV2E-8VQL-CVP2uSyNdKj3broNFSEm6Q&amp;authuser=ppmc.ccbandolin%40gmail.com&amp;usp=drive_fs" xr:uid="{00000000-0004-0000-0200-0000A1020000}"/>
    <hyperlink ref="K71" r:id="rId675" display="https://drive.google.com/open?id=1_om1MGkJgc8scOioo4F2rXa-4qEmt3-k&amp;authuser=ppmc.ccbandolin%40gmail.com&amp;usp=drive_fs" xr:uid="{00000000-0004-0000-0200-0000A2020000}"/>
    <hyperlink ref="L71" r:id="rId676" display="https://drive.google.com/open?id=1_om1MGkJgc8scOioo4F2rXa-4qEmt3-k&amp;authuser=ppmc.ccbandolin%40gmail.com&amp;usp=drive_fs" xr:uid="{00000000-0004-0000-0200-0000A3020000}"/>
    <hyperlink ref="M71" r:id="rId677" display="https://drive.google.com/open?id=1_om1MGkJgc8scOioo4F2rXa-4qEmt3-k&amp;authuser=ppmc.ccbandolin%40gmail.com&amp;usp=drive_fs" xr:uid="{00000000-0004-0000-0200-0000A4020000}"/>
    <hyperlink ref="O71" r:id="rId678" display="https://drive.google.com/open?id=1kV2E-8VQL-CVP2uSyNdKj3broNFSEm6Q&amp;authuser=ppmc.ccbandolin%40gmail.com&amp;usp=drive_fs" xr:uid="{00000000-0004-0000-0200-0000A5020000}"/>
    <hyperlink ref="Q71" r:id="rId679" display="https://drive.google.com/open?id=1kV2E-8VQL-CVP2uSyNdKj3broNFSEm6Q&amp;authuser=ppmc.ccbandolin%40gmail.com&amp;usp=drive_fs" xr:uid="{00000000-0004-0000-0200-0000A6020000}"/>
    <hyperlink ref="S71" r:id="rId680" display="https://drive.google.com/open?id=16Atr5F_Jm-CwHmY32a9xbRNHNUTKoavI&amp;authuser=ppmc.ccbandolin%40gmail.com&amp;usp=drive_fs" xr:uid="{00000000-0004-0000-0200-0000A7020000}"/>
    <hyperlink ref="T71" r:id="rId681" display="https://drive.google.com/open?id=16Atr5F_Jm-CwHmY32a9xbRNHNUTKoavI&amp;authuser=ppmc.ccbandolin%40gmail.com&amp;usp=drive_fs" xr:uid="{00000000-0004-0000-0200-0000A8020000}"/>
    <hyperlink ref="W71" r:id="rId682" display="https://drive.google.com/open?id=1GT7Mgptyb_PDrUXWWzS2drAOSCXZV3fS&amp;authuser=ppmc.ccbandolin%40gmail.com&amp;usp=drive_fs" xr:uid="{00000000-0004-0000-0200-0000A9020000}"/>
    <hyperlink ref="Y71" r:id="rId683" display="https://drive.google.com/open?id=1kV2E-8VQL-CVP2uSyNdKj3broNFSEm6Q&amp;authuser=ppmc.ccbandolin%40gmail.com&amp;usp=drive_fs" xr:uid="{00000000-0004-0000-0200-0000AA020000}"/>
    <hyperlink ref="Z71" r:id="rId684" display="https://drive.google.com/open?id=1kV2E-8VQL-CVP2uSyNdKj3broNFSEm6Q&amp;authuser=ppmc.ccbandolin%40gmail.com&amp;usp=drive_fs" xr:uid="{00000000-0004-0000-0200-0000AB020000}"/>
    <hyperlink ref="A72" r:id="rId685" display="https://drive.google.com/open?id=13obuE37T0Ig7D6Fg3P6SMoPIzENzS9St&amp;authuser=ppmc.ccbandolin%40gmail.com&amp;usp=drive_fs" xr:uid="{00000000-0004-0000-0200-0000AC020000}"/>
    <hyperlink ref="K72" r:id="rId686" display="https://drive.google.com/open?id=1K2DzZEEDIF7XglSVQ6FOYpDTByF-qPWd&amp;authuser=ppmc.ccbandolin%40gmail.com&amp;usp=drive_fs" xr:uid="{00000000-0004-0000-0200-0000AD020000}"/>
    <hyperlink ref="L72" r:id="rId687" display="https://drive.google.com/open?id=1K2DzZEEDIF7XglSVQ6FOYpDTByF-qPWd&amp;authuser=ppmc.ccbandolin%40gmail.com&amp;usp=drive_fs" xr:uid="{00000000-0004-0000-0200-0000AE020000}"/>
    <hyperlink ref="M72" r:id="rId688" display="https://drive.google.com/open?id=1K2DzZEEDIF7XglSVQ6FOYpDTByF-qPWd&amp;authuser=ppmc.ccbandolin%40gmail.com&amp;usp=drive_fs" xr:uid="{00000000-0004-0000-0200-0000AF020000}"/>
    <hyperlink ref="O72" r:id="rId689" display="https://drive.google.com/open?id=13obuE37T0Ig7D6Fg3P6SMoPIzENzS9St&amp;authuser=ppmc.ccbandolin%40gmail.com&amp;usp=drive_fs" xr:uid="{00000000-0004-0000-0200-0000B0020000}"/>
    <hyperlink ref="Q72" r:id="rId690" display="https://drive.google.com/open?id=13obuE37T0Ig7D6Fg3P6SMoPIzENzS9St&amp;authuser=ppmc.ccbandolin%40gmail.com&amp;usp=drive_fs" xr:uid="{00000000-0004-0000-0200-0000B1020000}"/>
    <hyperlink ref="S72" r:id="rId691" display="https://drive.google.com/open?id=16Bbvtzvc1nTNkR0WlkUKRiPkqyZ9AyXN&amp;authuser=ppmc.ccbandolin%40gmail.com&amp;usp=drive_fs" xr:uid="{00000000-0004-0000-0200-0000B2020000}"/>
    <hyperlink ref="T72" r:id="rId692" display="https://drive.google.com/open?id=16Bbvtzvc1nTNkR0WlkUKRiPkqyZ9AyXN&amp;authuser=ppmc.ccbandolin%40gmail.com&amp;usp=drive_fs" xr:uid="{00000000-0004-0000-0200-0000B3020000}"/>
    <hyperlink ref="W72" r:id="rId693" display="https://drive.google.com/open?id=1GJ8OCiuidLJVQbD0WzdKMKPT5BDfx9NL&amp;authuser=ppmc.ccbandolin%40gmail.com&amp;usp=drive_fs" xr:uid="{00000000-0004-0000-0200-0000B4020000}"/>
    <hyperlink ref="Y72" r:id="rId694" display="https://drive.google.com/open?id=13obuE37T0Ig7D6Fg3P6SMoPIzENzS9St&amp;authuser=ppmc.ccbandolin%40gmail.com&amp;usp=drive_fs" xr:uid="{00000000-0004-0000-0200-0000B5020000}"/>
    <hyperlink ref="Z72" r:id="rId695" display="https://drive.google.com/open?id=13obuE37T0Ig7D6Fg3P6SMoPIzENzS9St&amp;authuser=ppmc.ccbandolin%40gmail.com&amp;usp=drive_fs" xr:uid="{00000000-0004-0000-0200-0000B6020000}"/>
    <hyperlink ref="A73" r:id="rId696" display="https://drive.google.com/open?id=14S_KOeI9sMNBOkr7y52Q-jeJtwUxMSjV&amp;authuser=ppmc.ccbandolin%40gmail.com&amp;usp=drive_fs" xr:uid="{00000000-0004-0000-0200-0000B7020000}"/>
    <hyperlink ref="K73" r:id="rId697" display="https://drive.google.com/open?id=1JjoIHY4TsP-2r8iB7r4JhkL4C6wIw2Fq&amp;authuser=ppmc.ccbandolin%40gmail.com&amp;usp=drive_fs" xr:uid="{00000000-0004-0000-0200-0000B8020000}"/>
    <hyperlink ref="L73" r:id="rId698" display="https://drive.google.com/open?id=1JjoIHY4TsP-2r8iB7r4JhkL4C6wIw2Fq&amp;authuser=ppmc.ccbandolin%40gmail.com&amp;usp=drive_fs" xr:uid="{00000000-0004-0000-0200-0000B9020000}"/>
    <hyperlink ref="M73" r:id="rId699" display="https://drive.google.com/open?id=1JjoIHY4TsP-2r8iB7r4JhkL4C6wIw2Fq&amp;authuser=ppmc.ccbandolin%40gmail.com&amp;usp=drive_fs" xr:uid="{00000000-0004-0000-0200-0000BA020000}"/>
    <hyperlink ref="O73" r:id="rId700" display="https://drive.google.com/open?id=14S_KOeI9sMNBOkr7y52Q-jeJtwUxMSjV&amp;authuser=ppmc.ccbandolin%40gmail.com&amp;usp=drive_fs" xr:uid="{00000000-0004-0000-0200-0000BB020000}"/>
    <hyperlink ref="Q73" r:id="rId701" display="https://drive.google.com/open?id=14S_KOeI9sMNBOkr7y52Q-jeJtwUxMSjV&amp;authuser=ppmc.ccbandolin%40gmail.com&amp;usp=drive_fs" xr:uid="{00000000-0004-0000-0200-0000BC020000}"/>
    <hyperlink ref="S73" r:id="rId702" display="https://drive.google.com/open?id=1McZMSEv2wOHNWEdzRHaSOHELtisUAVxg&amp;authuser=ppmc.ccbandolin%40gmail.com&amp;usp=drive_fs" xr:uid="{00000000-0004-0000-0200-0000BD020000}"/>
    <hyperlink ref="T73" r:id="rId703" display="https://drive.google.com/open?id=1McZMSEv2wOHNWEdzRHaSOHELtisUAVxg&amp;authuser=ppmc.ccbandolin%40gmail.com&amp;usp=drive_fs" xr:uid="{00000000-0004-0000-0200-0000BE020000}"/>
    <hyperlink ref="W73" r:id="rId704" display="https://drive.google.com/open?id=1GS_vbJnFhqSC_qWuKOa4mG68MOGT0ueB&amp;authuser=ppmc.ccbandolin%40gmail.com&amp;usp=drive_fs" xr:uid="{00000000-0004-0000-0200-0000BF020000}"/>
    <hyperlink ref="Y73" r:id="rId705" display="https://drive.google.com/open?id=14S_KOeI9sMNBOkr7y52Q-jeJtwUxMSjV&amp;authuser=ppmc.ccbandolin%40gmail.com&amp;usp=drive_fs" xr:uid="{00000000-0004-0000-0200-0000C0020000}"/>
    <hyperlink ref="Z73" r:id="rId706" display="https://drive.google.com/open?id=14S_KOeI9sMNBOkr7y52Q-jeJtwUxMSjV&amp;authuser=ppmc.ccbandolin%40gmail.com&amp;usp=drive_fs" xr:uid="{00000000-0004-0000-0200-0000C1020000}"/>
    <hyperlink ref="A74" r:id="rId707" display="https://drive.google.com/open?id=1RG93wD7_gCc74rlLl7KAZ2p9H4ryakY_&amp;authuser=ppmc.ccbandolin%40gmail.com&amp;usp=drive_fs" xr:uid="{00000000-0004-0000-0200-0000C2020000}"/>
    <hyperlink ref="K74" r:id="rId708" display="https://drive.google.com/open?id=1_l_5LIGwjR8pfz86HSDgUBwql_ZiIEl6&amp;authuser=ppmc.ccbandolin%40gmail.com&amp;usp=drive_fs" xr:uid="{00000000-0004-0000-0200-0000C3020000}"/>
    <hyperlink ref="L74" r:id="rId709" display="https://drive.google.com/open?id=1_l_5LIGwjR8pfz86HSDgUBwql_ZiIEl6&amp;authuser=ppmc.ccbandolin%40gmail.com&amp;usp=drive_fs" xr:uid="{00000000-0004-0000-0200-0000C4020000}"/>
    <hyperlink ref="M74" r:id="rId710" display="https://drive.google.com/open?id=1_l_5LIGwjR8pfz86HSDgUBwql_ZiIEl6&amp;authuser=ppmc.ccbandolin%40gmail.com&amp;usp=drive_fs" xr:uid="{00000000-0004-0000-0200-0000C5020000}"/>
    <hyperlink ref="O74" r:id="rId711" display="https://drive.google.com/open?id=1RG93wD7_gCc74rlLl7KAZ2p9H4ryakY_&amp;authuser=ppmc.ccbandolin%40gmail.com&amp;usp=drive_fs" xr:uid="{00000000-0004-0000-0200-0000C6020000}"/>
    <hyperlink ref="Q74" r:id="rId712" display="https://drive.google.com/open?id=1RG93wD7_gCc74rlLl7KAZ2p9H4ryakY_&amp;authuser=ppmc.ccbandolin%40gmail.com&amp;usp=drive_fs" xr:uid="{00000000-0004-0000-0200-0000C7020000}"/>
    <hyperlink ref="S74" r:id="rId713" display="https://drive.google.com/open?id=16GFJ55BfHlDfrk2_ePdNDpv_13jkt-cG&amp;authuser=ppmc.ccbandolin%40gmail.com&amp;usp=drive_fs" xr:uid="{00000000-0004-0000-0200-0000C8020000}"/>
    <hyperlink ref="T74" r:id="rId714" display="https://drive.google.com/open?id=16GFJ55BfHlDfrk2_ePdNDpv_13jkt-cG&amp;authuser=ppmc.ccbandolin%40gmail.com&amp;usp=drive_fs" xr:uid="{00000000-0004-0000-0200-0000C9020000}"/>
    <hyperlink ref="W74" r:id="rId715" display="https://drive.google.com/open?id=14Bok63MpnaF0FbJFGadc1q_UCdqYI5dq&amp;authuser=ppmc.ccbandolin%40gmail.com&amp;usp=drive_fs" xr:uid="{00000000-0004-0000-0200-0000CA020000}"/>
    <hyperlink ref="Y74" r:id="rId716" display="https://drive.google.com/open?id=1RG93wD7_gCc74rlLl7KAZ2p9H4ryakY_&amp;authuser=ppmc.ccbandolin%40gmail.com&amp;usp=drive_fs" xr:uid="{00000000-0004-0000-0200-0000CB020000}"/>
    <hyperlink ref="Z74" r:id="rId717" display="https://drive.google.com/open?id=1RG93wD7_gCc74rlLl7KAZ2p9H4ryakY_&amp;authuser=ppmc.ccbandolin%40gmail.com&amp;usp=drive_fs" xr:uid="{00000000-0004-0000-0200-0000CC020000}"/>
    <hyperlink ref="A75" r:id="rId718" display="https://drive.google.com/open?id=1R_QHQWPg0XZoCQqiGI15gO5-CuY3JHAH&amp;authuser=ppmc.ccbandolin%40gmail.com&amp;usp=drive_fs" xr:uid="{00000000-0004-0000-0200-0000CD020000}"/>
    <hyperlink ref="K75" r:id="rId719" display="https://drive.google.com/open?id=14QVYc0vgQTHHF0jJ1xRYHqlnn0E4_41Y&amp;authuser=ppmc.ccbandolin%40gmail.com&amp;usp=drive_fs" xr:uid="{00000000-0004-0000-0200-0000CE020000}"/>
    <hyperlink ref="L75" r:id="rId720" display="https://drive.google.com/open?id=14QVYc0vgQTHHF0jJ1xRYHqlnn0E4_41Y&amp;authuser=ppmc.ccbandolin%40gmail.com&amp;usp=drive_fs" xr:uid="{00000000-0004-0000-0200-0000CF020000}"/>
    <hyperlink ref="M75" r:id="rId721" display="https://drive.google.com/open?id=14QVYc0vgQTHHF0jJ1xRYHqlnn0E4_41Y&amp;authuser=ppmc.ccbandolin%40gmail.com&amp;usp=drive_fs" xr:uid="{00000000-0004-0000-0200-0000D0020000}"/>
    <hyperlink ref="O75" r:id="rId722" display="https://drive.google.com/open?id=1R_QHQWPg0XZoCQqiGI15gO5-CuY3JHAH&amp;authuser=ppmc.ccbandolin%40gmail.com&amp;usp=drive_fs" xr:uid="{00000000-0004-0000-0200-0000D1020000}"/>
    <hyperlink ref="Q75" r:id="rId723" display="https://drive.google.com/open?id=1R_QHQWPg0XZoCQqiGI15gO5-CuY3JHAH&amp;authuser=ppmc.ccbandolin%40gmail.com&amp;usp=drive_fs" xr:uid="{00000000-0004-0000-0200-0000D2020000}"/>
    <hyperlink ref="S75" r:id="rId724" display="https://drive.google.com/open?id=16QaNNsD1HXAE_2PuOMc52rRlgCMJuBW6&amp;authuser=ppmc.ccbandolin%40gmail.com&amp;usp=drive_fs" xr:uid="{00000000-0004-0000-0200-0000D3020000}"/>
    <hyperlink ref="T75" r:id="rId725" display="https://drive.google.com/open?id=16QaNNsD1HXAE_2PuOMc52rRlgCMJuBW6&amp;authuser=ppmc.ccbandolin%40gmail.com&amp;usp=drive_fs" xr:uid="{00000000-0004-0000-0200-0000D4020000}"/>
    <hyperlink ref="W75" r:id="rId726" display="https://drive.google.com/open?id=14D8yt4A7Tq3_mZ0MwUewHQr5tBvxdJAm&amp;authuser=ppmc.ccbandolin%40gmail.com&amp;usp=drive_fs" xr:uid="{00000000-0004-0000-0200-0000D5020000}"/>
    <hyperlink ref="Y75" r:id="rId727" display="https://drive.google.com/open?id=1R_QHQWPg0XZoCQqiGI15gO5-CuY3JHAH&amp;authuser=ppmc.ccbandolin%40gmail.com&amp;usp=drive_fs" xr:uid="{00000000-0004-0000-0200-0000D6020000}"/>
    <hyperlink ref="Z75" r:id="rId728" display="https://drive.google.com/open?id=1R_QHQWPg0XZoCQqiGI15gO5-CuY3JHAH&amp;authuser=ppmc.ccbandolin%40gmail.com&amp;usp=drive_fs" xr:uid="{00000000-0004-0000-0200-0000D7020000}"/>
    <hyperlink ref="A76" r:id="rId729" display="https://drive.google.com/open?id=13q5EDvTeJ8GtW7016R95N1s7U1UvgP0D&amp;authuser=ppmc.ccbandolin%40gmail.com&amp;usp=drive_fs" xr:uid="{00000000-0004-0000-0200-0000D8020000}"/>
    <hyperlink ref="K76" r:id="rId730" display="https://drive.google.com/open?id=143Q7v-D22fqUz3QShGD1k3GdaXj_tI4Q&amp;authuser=ppmc.ccbandolin%40gmail.com&amp;usp=drive_fs" xr:uid="{00000000-0004-0000-0200-0000D9020000}"/>
    <hyperlink ref="L76" r:id="rId731" display="https://drive.google.com/open?id=143Q7v-D22fqUz3QShGD1k3GdaXj_tI4Q&amp;authuser=ppmc.ccbandolin%40gmail.com&amp;usp=drive_fs" xr:uid="{00000000-0004-0000-0200-0000DA020000}"/>
    <hyperlink ref="M76" r:id="rId732" display="https://drive.google.com/open?id=143Q7v-D22fqUz3QShGD1k3GdaXj_tI4Q&amp;authuser=ppmc.ccbandolin%40gmail.com&amp;usp=drive_fs" xr:uid="{00000000-0004-0000-0200-0000DB020000}"/>
    <hyperlink ref="O76" r:id="rId733" display="https://drive.google.com/open?id=13q5EDvTeJ8GtW7016R95N1s7U1UvgP0D&amp;authuser=ppmc.ccbandolin%40gmail.com&amp;usp=drive_fs" xr:uid="{00000000-0004-0000-0200-0000DC020000}"/>
    <hyperlink ref="Q76" r:id="rId734" display="https://drive.google.com/open?id=13q5EDvTeJ8GtW7016R95N1s7U1UvgP0D&amp;authuser=ppmc.ccbandolin%40gmail.com&amp;usp=drive_fs" xr:uid="{00000000-0004-0000-0200-0000DD020000}"/>
    <hyperlink ref="S76" r:id="rId735" display="https://drive.google.com/open?id=1af_Q8CPT6ZTviE4GU0eslOuCmN_WYNCN&amp;authuser=ppmc.ccbandolin%40gmail.com&amp;usp=drive_fs" xr:uid="{00000000-0004-0000-0200-0000DE020000}"/>
    <hyperlink ref="T76" r:id="rId736" display="https://drive.google.com/open?id=1af_Q8CPT6ZTviE4GU0eslOuCmN_WYNCN&amp;authuser=ppmc.ccbandolin%40gmail.com&amp;usp=drive_fs" xr:uid="{00000000-0004-0000-0200-0000DF020000}"/>
    <hyperlink ref="W76" r:id="rId737" display="https://drive.google.com/open?id=143co22euTSFV_D91BsjC85aCbdsYwgPl&amp;authuser=ppmc.ccbandolin%40gmail.com&amp;usp=drive_fs" xr:uid="{00000000-0004-0000-0200-0000E0020000}"/>
    <hyperlink ref="Y76" r:id="rId738" display="https://drive.google.com/open?id=13q5EDvTeJ8GtW7016R95N1s7U1UvgP0D&amp;authuser=ppmc.ccbandolin%40gmail.com&amp;usp=drive_fs" xr:uid="{00000000-0004-0000-0200-0000E1020000}"/>
    <hyperlink ref="Z76" r:id="rId739" display="https://drive.google.com/open?id=13q5EDvTeJ8GtW7016R95N1s7U1UvgP0D&amp;authuser=ppmc.ccbandolin%40gmail.com&amp;usp=drive_fs" xr:uid="{00000000-0004-0000-0200-0000E2020000}"/>
    <hyperlink ref="A77" r:id="rId740" display="https://drive.google.com/open?id=13uNUfSxcAys37C51jrIy-Pzk0fUZVSOm&amp;authuser=ppmc.ccbandolin%40gmail.com&amp;usp=drive_fs" xr:uid="{00000000-0004-0000-0200-0000E3020000}"/>
    <hyperlink ref="K77" r:id="rId741" display="https://drive.google.com/open?id=148eH0sS2Qh0PGrYKVH-t4yRjKh-jNSiX&amp;authuser=ppmc.ccbandolin%40gmail.com&amp;usp=drive_fs" xr:uid="{00000000-0004-0000-0200-0000E4020000}"/>
    <hyperlink ref="L77" r:id="rId742" display="https://drive.google.com/open?id=148eH0sS2Qh0PGrYKVH-t4yRjKh-jNSiX&amp;authuser=ppmc.ccbandolin%40gmail.com&amp;usp=drive_fs" xr:uid="{00000000-0004-0000-0200-0000E5020000}"/>
    <hyperlink ref="M77" r:id="rId743" display="https://drive.google.com/open?id=148eH0sS2Qh0PGrYKVH-t4yRjKh-jNSiX&amp;authuser=ppmc.ccbandolin%40gmail.com&amp;usp=drive_fs" xr:uid="{00000000-0004-0000-0200-0000E6020000}"/>
    <hyperlink ref="O77" r:id="rId744" display="https://drive.google.com/open?id=13uNUfSxcAys37C51jrIy-Pzk0fUZVSOm&amp;authuser=ppmc.ccbandolin%40gmail.com&amp;usp=drive_fs" xr:uid="{00000000-0004-0000-0200-0000E7020000}"/>
    <hyperlink ref="Q77" r:id="rId745" display="https://drive.google.com/open?id=13uNUfSxcAys37C51jrIy-Pzk0fUZVSOm&amp;authuser=ppmc.ccbandolin%40gmail.com&amp;usp=drive_fs" xr:uid="{00000000-0004-0000-0200-0000E8020000}"/>
    <hyperlink ref="S77" r:id="rId746" display="https://drive.google.com/open?id=16WRXOz4eVj6DVghfoa1_KQxBG68RVozz&amp;authuser=ppmc.ccbandolin%40gmail.com&amp;usp=drive_fs" xr:uid="{00000000-0004-0000-0200-0000E9020000}"/>
    <hyperlink ref="T77" r:id="rId747" display="https://drive.google.com/open?id=16WRXOz4eVj6DVghfoa1_KQxBG68RVozz&amp;authuser=ppmc.ccbandolin%40gmail.com&amp;usp=drive_fs" xr:uid="{00000000-0004-0000-0200-0000EA020000}"/>
    <hyperlink ref="W77" r:id="rId748" display="https://drive.google.com/open?id=14BlQV9d-XgQVd5tHXWwSGx4fO8roLPX1&amp;authuser=ppmc.ccbandolin%40gmail.com&amp;usp=drive_fs" xr:uid="{00000000-0004-0000-0200-0000EB020000}"/>
    <hyperlink ref="Y77" r:id="rId749" display="https://drive.google.com/open?id=13uNUfSxcAys37C51jrIy-Pzk0fUZVSOm&amp;authuser=ppmc.ccbandolin%40gmail.com&amp;usp=drive_fs" xr:uid="{00000000-0004-0000-0200-0000EC020000}"/>
    <hyperlink ref="Z77" r:id="rId750" display="https://drive.google.com/open?id=13uNUfSxcAys37C51jrIy-Pzk0fUZVSOm&amp;authuser=ppmc.ccbandolin%40gmail.com&amp;usp=drive_fs" xr:uid="{00000000-0004-0000-0200-0000ED020000}"/>
    <hyperlink ref="A79" r:id="rId751" display="https://drive.google.com/open?id=1Kq6-w23nmFcIGDn0dvtGNRkggr7HVMHY&amp;authuser=ppmc.ccbandolin%40gmail.com&amp;usp=drive_fs" xr:uid="{00000000-0004-0000-0200-0000EE020000}"/>
    <hyperlink ref="K79" r:id="rId752" display="https://drive.google.com/open?id=1Kpv_43gjwk1RuJnth_fDlSVLxm973JcH&amp;authuser=ppmc.ccbandolin%40gmail.com&amp;usp=drive_fs" xr:uid="{00000000-0004-0000-0200-0000EF020000}"/>
    <hyperlink ref="L79" r:id="rId753" display="https://drive.google.com/open?id=1Kpv_43gjwk1RuJnth_fDlSVLxm973JcH&amp;authuser=ppmc.ccbandolin%40gmail.com&amp;usp=drive_fs" xr:uid="{00000000-0004-0000-0200-0000F0020000}"/>
    <hyperlink ref="M79" r:id="rId754" display="https://drive.google.com/open?id=1Kpv_43gjwk1RuJnth_fDlSVLxm973JcH&amp;authuser=ppmc.ccbandolin%40gmail.com&amp;usp=drive_fs" xr:uid="{00000000-0004-0000-0200-0000F1020000}"/>
    <hyperlink ref="O79" r:id="rId755" display="https://drive.google.com/open?id=1Kq6-w23nmFcIGDn0dvtGNRkggr7HVMHY&amp;authuser=ppmc.ccbandolin%40gmail.com&amp;usp=drive_fs" xr:uid="{00000000-0004-0000-0200-0000F2020000}"/>
    <hyperlink ref="Q79" r:id="rId756" display="https://drive.google.com/open?id=1Kq6-w23nmFcIGDn0dvtGNRkggr7HVMHY&amp;authuser=ppmc.ccbandolin%40gmail.com&amp;usp=drive_fs" xr:uid="{00000000-0004-0000-0200-0000F3020000}"/>
    <hyperlink ref="S79" r:id="rId757" display="https://drive.google.com/open?id=1Z8gLqlWOsAlMdCEP6rKrlpDisc5uBRzJ&amp;authuser=ppmc.ccbandolin%40gmail.com&amp;usp=drive_fs" xr:uid="{00000000-0004-0000-0200-0000F4020000}"/>
    <hyperlink ref="T79" r:id="rId758" display="https://drive.google.com/open?id=1Z8gLqlWOsAlMdCEP6rKrlpDisc5uBRzJ&amp;authuser=ppmc.ccbandolin%40gmail.com&amp;usp=drive_fs" xr:uid="{00000000-0004-0000-0200-0000F5020000}"/>
    <hyperlink ref="W79" r:id="rId759" display="https://drive.google.com/open?id=1KcOUagy6uzL1ciPbHZ3sPm_oaHdAHjWi&amp;authuser=ppmc.ccbandolin%40gmail.com&amp;usp=drive_fs" xr:uid="{00000000-0004-0000-0200-0000F6020000}"/>
    <hyperlink ref="Y79" r:id="rId760" display="https://drive.google.com/open?id=1JueAFN8_6mMaGX8qNqPaqSnpqefohgXO&amp;authuser=ppmc.ccbandolin%40gmail.com&amp;usp=drive_fs" xr:uid="{00000000-0004-0000-0200-0000F7020000}"/>
    <hyperlink ref="Z79" r:id="rId761" display="https://drive.google.com/open?id=1JueAFN8_6mMaGX8qNqPaqSnpqefohgXO&amp;authuser=ppmc.ccbandolin%40gmail.com&amp;usp=drive_fs" xr:uid="{00000000-0004-0000-0200-0000F8020000}"/>
    <hyperlink ref="A80" r:id="rId762" display="https://drive.google.com/open?id=1L5_NdcFnjETTNUk1aEHya6k_T0dAxrcx&amp;authuser=ppmc.ccbandolin%40gmail.com&amp;usp=drive_fs" xr:uid="{00000000-0004-0000-0200-0000F9020000}"/>
    <hyperlink ref="O80" r:id="rId763" display="https://drive.google.com/open?id=1L5_NdcFnjETTNUk1aEHya6k_T0dAxrcx&amp;authuser=ppmc.ccbandolin%40gmail.com&amp;usp=drive_fs" xr:uid="{00000000-0004-0000-0200-0000FA020000}"/>
    <hyperlink ref="Q80" r:id="rId764" display="https://drive.google.com/open?id=1L5_NdcFnjETTNUk1aEHya6k_T0dAxrcx&amp;authuser=ppmc.ccbandolin%40gmail.com&amp;usp=drive_fs" xr:uid="{00000000-0004-0000-0200-0000FB020000}"/>
    <hyperlink ref="S80" r:id="rId765" display="https://drive.google.com/open?id=1MBbAsHdaJ2cpv6e3iiG9hFPEzQonEYBW&amp;authuser=ppmc.ccbandolin%40gmail.com&amp;usp=drive_fs" xr:uid="{00000000-0004-0000-0200-0000FC020000}"/>
    <hyperlink ref="T80" r:id="rId766" display="https://drive.google.com/open?id=1MBbAsHdaJ2cpv6e3iiG9hFPEzQonEYBW&amp;authuser=ppmc.ccbandolin%40gmail.com&amp;usp=drive_fs" xr:uid="{00000000-0004-0000-0200-0000FD020000}"/>
    <hyperlink ref="W80" r:id="rId767" display="https://drive.google.com/open?id=1KxJfFhRely538phv_10Bj20bJgTcO5dX&amp;authuser=ppmc.ccbandolin%40gmail.com&amp;usp=drive_fs" xr:uid="{00000000-0004-0000-0200-0000FE020000}"/>
    <hyperlink ref="Y80" r:id="rId768" display="https://drive.google.com/open?id=1L5_NdcFnjETTNUk1aEHya6k_T0dAxrcx&amp;authuser=ppmc.ccbandolin%40gmail.com&amp;usp=drive_fs" xr:uid="{00000000-0004-0000-0200-0000FF020000}"/>
    <hyperlink ref="Z80" r:id="rId769" display="https://drive.google.com/open?id=1L5_NdcFnjETTNUk1aEHya6k_T0dAxrcx&amp;authuser=ppmc.ccbandolin%40gmail.com&amp;usp=drive_fs" xr:uid="{00000000-0004-0000-0200-000000030000}"/>
    <hyperlink ref="A82" r:id="rId770" display="https://drive.google.com/open?id=1LM0l48tCS9u1SmMTP3EjfPG_ME454ZmQ&amp;authuser=ppmc.ccbandolin%40gmail.com&amp;usp=drive_fs" xr:uid="{00000000-0004-0000-0200-000001030000}"/>
    <hyperlink ref="K82" r:id="rId771" display="https://drive.google.com/open?id=1LIkA4M8W2MF-ZvjR5gBd6v_dTqQXNRkS&amp;authuser=ppmc.ccbandolin%40gmail.com&amp;usp=drive_fs" xr:uid="{00000000-0004-0000-0200-000002030000}"/>
    <hyperlink ref="L82" r:id="rId772" display="https://drive.google.com/open?id=1LIkA4M8W2MF-ZvjR5gBd6v_dTqQXNRkS&amp;authuser=ppmc.ccbandolin%40gmail.com&amp;usp=drive_fs" xr:uid="{00000000-0004-0000-0200-000003030000}"/>
    <hyperlink ref="M82" r:id="rId773" display="https://drive.google.com/open?id=1LIkA4M8W2MF-ZvjR5gBd6v_dTqQXNRkS&amp;authuser=ppmc.ccbandolin%40gmail.com&amp;usp=drive_fs" xr:uid="{00000000-0004-0000-0200-000004030000}"/>
    <hyperlink ref="O82" r:id="rId774" display="https://drive.google.com/open?id=1LM0l48tCS9u1SmMTP3EjfPG_ME454ZmQ&amp;authuser=ppmc.ccbandolin%40gmail.com&amp;usp=drive_fs" xr:uid="{00000000-0004-0000-0200-000005030000}"/>
    <hyperlink ref="Q82" r:id="rId775" display="https://drive.google.com/open?id=1LM0l48tCS9u1SmMTP3EjfPG_ME454ZmQ&amp;authuser=ppmc.ccbandolin%40gmail.com&amp;usp=drive_fs" xr:uid="{00000000-0004-0000-0200-000006030000}"/>
    <hyperlink ref="S82" r:id="rId776" display="https://drive.google.com/open?id=1Yvo32_1ZlEYz6z1A8pN7N1YfKvuKrs9W&amp;authuser=ppmc.ccbandolin%40gmail.com&amp;usp=drive_fs" xr:uid="{00000000-0004-0000-0200-000007030000}"/>
    <hyperlink ref="T82" r:id="rId777" display="https://drive.google.com/open?id=1Yvo32_1ZlEYz6z1A8pN7N1YfKvuKrs9W&amp;authuser=ppmc.ccbandolin%40gmail.com&amp;usp=drive_fs" xr:uid="{00000000-0004-0000-0200-000008030000}"/>
    <hyperlink ref="W82" r:id="rId778" display="https://drive.google.com/open?id=1LBKyfS8f6ac88gc0OSz3b5vadPiC69Hn&amp;authuser=ppmc.ccbandolin%40gmail.com&amp;usp=drive_fs" xr:uid="{00000000-0004-0000-0200-000009030000}"/>
    <hyperlink ref="Y82" r:id="rId779" display="https://drive.google.com/open?id=1LM0l48tCS9u1SmMTP3EjfPG_ME454ZmQ&amp;authuser=ppmc.ccbandolin%40gmail.com&amp;usp=drive_fs" xr:uid="{00000000-0004-0000-0200-00000A030000}"/>
    <hyperlink ref="Z82" r:id="rId780" display="https://drive.google.com/open?id=1LM0l48tCS9u1SmMTP3EjfPG_ME454ZmQ&amp;authuser=ppmc.ccbandolin%40gmail.com&amp;usp=drive_fs" xr:uid="{00000000-0004-0000-0200-00000B030000}"/>
    <hyperlink ref="A83" r:id="rId781" display="https://drive.google.com/open?id=1LapZ22hZbFUYQ_7Pr9clkuAdFqARsBeR&amp;authuser=ppmc.ccbandolin%40gmail.com&amp;usp=drive_fs" xr:uid="{00000000-0004-0000-0200-00000C030000}"/>
    <hyperlink ref="K83" r:id="rId782" display="https://drive.google.com/open?id=1LabPR78y8WMs11wkVbergsni0Sdw2SCF&amp;authuser=ppmc.ccbandolin%40gmail.com&amp;usp=drive_fs" xr:uid="{00000000-0004-0000-0200-00000D030000}"/>
    <hyperlink ref="L83" r:id="rId783" display="https://drive.google.com/open?id=1LabPR78y8WMs11wkVbergsni0Sdw2SCF&amp;authuser=ppmc.ccbandolin%40gmail.com&amp;usp=drive_fs" xr:uid="{00000000-0004-0000-0200-00000E030000}"/>
    <hyperlink ref="M83" r:id="rId784" display="https://drive.google.com/open?id=1LabPR78y8WMs11wkVbergsni0Sdw2SCF&amp;authuser=ppmc.ccbandolin%40gmail.com&amp;usp=drive_fs" xr:uid="{00000000-0004-0000-0200-00000F030000}"/>
    <hyperlink ref="O83" r:id="rId785" display="https://drive.google.com/open?id=1LapZ22hZbFUYQ_7Pr9clkuAdFqARsBeR&amp;authuser=ppmc.ccbandolin%40gmail.com&amp;usp=drive_fs" xr:uid="{00000000-0004-0000-0200-000010030000}"/>
    <hyperlink ref="Q83" r:id="rId786" display="https://drive.google.com/open?id=1LapZ22hZbFUYQ_7Pr9clkuAdFqARsBeR&amp;authuser=ppmc.ccbandolin%40gmail.com&amp;usp=drive_fs" xr:uid="{00000000-0004-0000-0200-000011030000}"/>
    <hyperlink ref="S83" r:id="rId787" display="https://drive.google.com/open?id=1Z3AEtH_Du0oGXG9bm0zda-boYVrnorPy&amp;authuser=ppmc.ccbandolin%40gmail.com&amp;usp=drive_fs" xr:uid="{00000000-0004-0000-0200-000012030000}"/>
    <hyperlink ref="T83" r:id="rId788" display="https://drive.google.com/open?id=1Z3AEtH_Du0oGXG9bm0zda-boYVrnorPy&amp;authuser=ppmc.ccbandolin%40gmail.com&amp;usp=drive_fs" xr:uid="{00000000-0004-0000-0200-000013030000}"/>
    <hyperlink ref="W83" r:id="rId789" display="https://drive.google.com/open?id=1LQLUMLnUKQX5qR3mZ4_I3tuI8aCap4gG&amp;authuser=ppmc.ccbandolin%40gmail.com&amp;usp=drive_fs" xr:uid="{00000000-0004-0000-0200-000014030000}"/>
    <hyperlink ref="Y83" r:id="rId790" display="https://drive.google.com/open?id=1LapZ22hZbFUYQ_7Pr9clkuAdFqARsBeR&amp;authuser=ppmc.ccbandolin%40gmail.com&amp;usp=drive_fs" xr:uid="{00000000-0004-0000-0200-000015030000}"/>
    <hyperlink ref="Z83" r:id="rId791" display="https://drive.google.com/open?id=1LapZ22hZbFUYQ_7Pr9clkuAdFqARsBeR&amp;authuser=ppmc.ccbandolin%40gmail.com&amp;usp=drive_fs" xr:uid="{00000000-0004-0000-0200-000016030000}"/>
    <hyperlink ref="A84" r:id="rId792" display="https://drive.google.com/open?id=1Ls1Er5S_RorDGjeaDzUHn0E8XTsRZNWi&amp;authuser=ppmc.ccbandolin%40gmail.com&amp;usp=drive_fs" xr:uid="{00000000-0004-0000-0200-000017030000}"/>
    <hyperlink ref="K84" r:id="rId793" display="https://drive.google.com/open?id=1Li9Pps6-wRtCBg9AfbG7HqzLA-TvdMWC&amp;authuser=ppmc.ccbandolin%40gmail.com&amp;usp=drive_fs" xr:uid="{00000000-0004-0000-0200-000018030000}"/>
    <hyperlink ref="L84" r:id="rId794" display="https://drive.google.com/open?id=1Li9Pps6-wRtCBg9AfbG7HqzLA-TvdMWC&amp;authuser=ppmc.ccbandolin%40gmail.com&amp;usp=drive_fs" xr:uid="{00000000-0004-0000-0200-000019030000}"/>
    <hyperlink ref="M84" r:id="rId795" display="https://drive.google.com/open?id=1Li9Pps6-wRtCBg9AfbG7HqzLA-TvdMWC&amp;authuser=ppmc.ccbandolin%40gmail.com&amp;usp=drive_fs" xr:uid="{00000000-0004-0000-0200-00001A030000}"/>
    <hyperlink ref="O84" r:id="rId796" display="https://drive.google.com/open?id=1Ls1Er5S_RorDGjeaDzUHn0E8XTsRZNWi&amp;authuser=ppmc.ccbandolin%40gmail.com&amp;usp=drive_fs" xr:uid="{00000000-0004-0000-0200-00001B030000}"/>
    <hyperlink ref="Q84" r:id="rId797" display="https://drive.google.com/open?id=1Ls1Er5S_RorDGjeaDzUHn0E8XTsRZNWi&amp;authuser=ppmc.ccbandolin%40gmail.com&amp;usp=drive_fs" xr:uid="{00000000-0004-0000-0200-00001C030000}"/>
    <hyperlink ref="S84" r:id="rId798" display="https://drive.google.com/open?id=1jivM-D0TD_fMOIVvvvy5qG7-1leCFhtg&amp;usp=drive_fs" xr:uid="{00000000-0004-0000-0200-00001D030000}"/>
    <hyperlink ref="T84" r:id="rId799" display="https://drive.google.com/open?id=1jivM-D0TD_fMOIVvvvy5qG7-1leCFhtg&amp;usp=drive_fs" xr:uid="{00000000-0004-0000-0200-00001E030000}"/>
    <hyperlink ref="W84" r:id="rId800" display="https://drive.google.com/open?id=1LbEu0DCbb-pM96VKiz4mik7gWmlKYHXP&amp;authuser=ppmc.ccbandolin%40gmail.com&amp;usp=drive_fs" xr:uid="{00000000-0004-0000-0200-00001F030000}"/>
    <hyperlink ref="Y84" r:id="rId801" display="https://drive.google.com/open?id=1Ls1Er5S_RorDGjeaDzUHn0E8XTsRZNWi&amp;authuser=ppmc.ccbandolin%40gmail.com&amp;usp=drive_fs" xr:uid="{00000000-0004-0000-0200-000020030000}"/>
    <hyperlink ref="Z84" r:id="rId802" display="https://drive.google.com/open?id=1Ls1Er5S_RorDGjeaDzUHn0E8XTsRZNWi&amp;authuser=ppmc.ccbandolin%40gmail.com&amp;usp=drive_fs" xr:uid="{00000000-0004-0000-0200-000021030000}"/>
    <hyperlink ref="A85" r:id="rId803" display="https://drive.google.com/open?id=1LrXfIIu4aINlHp_Lx7WFBScF85RN9bkR&amp;authuser=ppmc.ccbandolin%40gmail.com&amp;usp=drive_fs" xr:uid="{00000000-0004-0000-0200-000022030000}"/>
    <hyperlink ref="K85" r:id="rId804" display="https://drive.google.com/open?id=1Li9Pps6-wRtCBg9AfbG7HqzLA-TvdMWC&amp;authuser=ppmc.ccbandolin%40gmail.com&amp;usp=drive_fs" xr:uid="{00000000-0004-0000-0200-000023030000}"/>
    <hyperlink ref="L85" r:id="rId805" display="https://drive.google.com/open?id=1Li9Pps6-wRtCBg9AfbG7HqzLA-TvdMWC&amp;authuser=ppmc.ccbandolin%40gmail.com&amp;usp=drive_fs" xr:uid="{00000000-0004-0000-0200-000024030000}"/>
    <hyperlink ref="M85" r:id="rId806" display="https://drive.google.com/open?id=1Li9Pps6-wRtCBg9AfbG7HqzLA-TvdMWC&amp;authuser=ppmc.ccbandolin%40gmail.com&amp;usp=drive_fs" xr:uid="{00000000-0004-0000-0200-000025030000}"/>
    <hyperlink ref="O85" r:id="rId807" display="https://drive.google.com/open?id=1LrXfIIu4aINlHp_Lx7WFBScF85RN9bkR&amp;authuser=ppmc.ccbandolin%40gmail.com&amp;usp=drive_fs" xr:uid="{00000000-0004-0000-0200-000026030000}"/>
    <hyperlink ref="Q85" r:id="rId808" display="https://drive.google.com/open?id=1LrXfIIu4aINlHp_Lx7WFBScF85RN9bkR&amp;authuser=ppmc.ccbandolin%40gmail.com&amp;usp=drive_fs" xr:uid="{00000000-0004-0000-0200-000027030000}"/>
    <hyperlink ref="S85" r:id="rId809" display="https://drive.google.com/open?id=1ibeLx5-bvtfFQNw-YKfWm0oxrASu4pDY&amp;usp=drive_fs" xr:uid="{00000000-0004-0000-0200-000028030000}"/>
    <hyperlink ref="T85" r:id="rId810" display="https://drive.google.com/open?id=1ibeLx5-bvtfFQNw-YKfWm0oxrASu4pDY&amp;usp=drive_fs" xr:uid="{00000000-0004-0000-0200-000029030000}"/>
    <hyperlink ref="W85" r:id="rId811" display="https://drive.google.com/open?id=1LbEu0DCbb-pM96VKiz4mik7gWmlKYHXP&amp;authuser=ppmc.ccbandolin%40gmail.com&amp;usp=drive_fs" xr:uid="{00000000-0004-0000-0200-00002A030000}"/>
    <hyperlink ref="Y85" r:id="rId812" display="https://drive.google.com/file/d/1LrXfIIu4aINlHp_Lx7WFBScF85RN9bkR/view?usp=sharing" xr:uid="{00000000-0004-0000-0200-00002B030000}"/>
    <hyperlink ref="Z85" r:id="rId813" display="https://drive.google.com/file/d/1LrXfIIu4aINlHp_Lx7WFBScF85RN9bkR/view?usp=sharing" xr:uid="{00000000-0004-0000-0200-00002C030000}"/>
    <hyperlink ref="A86" r:id="rId814" display="https://drive.google.com/open?id=1Ry8tkyQFdKZ9193vguE9yU59NnD4XfIz&amp;authuser=ppmc.ccbandolin%40gmail.com&amp;usp=drive_fs" xr:uid="{00000000-0004-0000-0200-00002D030000}"/>
    <hyperlink ref="I86" r:id="rId815" display="https://drive.google.com/open?id=141SS73aCPERoRk-z1Ig8jLpreqmliT2t&amp;authuser=ppmc.ccbandolin%40gmail.com&amp;usp=drive_fs" xr:uid="{00000000-0004-0000-0200-00002E030000}"/>
    <hyperlink ref="K86" r:id="rId816" display="https://drive.google.com/open?id=1ZPlbsPBKLjew5tW5Sub-7U_uNj8kG02Z&amp;authuser=ppmc.ccbandolin%40gmail.com&amp;usp=drive_fs" xr:uid="{00000000-0004-0000-0200-00002F030000}"/>
    <hyperlink ref="L86" r:id="rId817" display="https://drive.google.com/open?id=1ZPlbsPBKLjew5tW5Sub-7U_uNj8kG02Z&amp;authuser=ppmc.ccbandolin%40gmail.com&amp;usp=drive_fs" xr:uid="{00000000-0004-0000-0200-000030030000}"/>
    <hyperlink ref="M86" r:id="rId818" display="https://drive.google.com/open?id=1ZPlbsPBKLjew5tW5Sub-7U_uNj8kG02Z&amp;authuser=ppmc.ccbandolin%40gmail.com&amp;usp=drive_fs" xr:uid="{00000000-0004-0000-0200-000031030000}"/>
    <hyperlink ref="O86" r:id="rId819" display="https://drive.google.com/open?id=1Ry8tkyQFdKZ9193vguE9yU59NnD4XfIz&amp;authuser=ppmc.ccbandolin%40gmail.com&amp;usp=drive_fs" xr:uid="{00000000-0004-0000-0200-000032030000}"/>
    <hyperlink ref="Q86" r:id="rId820" display="https://drive.google.com/open?id=1Ry8tkyQFdKZ9193vguE9yU59NnD4XfIz&amp;authuser=ppmc.ccbandolin%40gmail.com&amp;usp=drive_fs" xr:uid="{00000000-0004-0000-0200-000033030000}"/>
    <hyperlink ref="S86" r:id="rId821" display="https://drive.google.com/open?id=1ZISuDKPsIaiaWNDvU_3eBFk-u6HNQzqH&amp;authuser=ppmc.ccbandolin%40gmail.com&amp;usp=drive_fs" xr:uid="{00000000-0004-0000-0200-000034030000}"/>
    <hyperlink ref="T86" r:id="rId822" display="https://drive.google.com/open?id=1ZISuDKPsIaiaWNDvU_3eBFk-u6HNQzqH&amp;authuser=ppmc.ccbandolin%40gmail.com&amp;usp=drive_fs" xr:uid="{00000000-0004-0000-0200-000035030000}"/>
    <hyperlink ref="W86" r:id="rId823" display="https://drive.google.com/open?id=1Ra4sEQwTvERC5w9Ny9XvgAPJZHNvkSSU&amp;authuser=ppmc.ccbandolin%40gmail.com&amp;usp=drive_fs" xr:uid="{00000000-0004-0000-0200-000036030000}"/>
    <hyperlink ref="Y86" r:id="rId824" display="https://drive.google.com/file/d/1Ry8tkyQFdKZ9193vguE9yU59NnD4XfIz/view?usp=sharing" xr:uid="{00000000-0004-0000-0200-000037030000}"/>
    <hyperlink ref="Z86" r:id="rId825" display="https://drive.google.com/file/d/1Ry8tkyQFdKZ9193vguE9yU59NnD4XfIz/view?usp=sharing" xr:uid="{00000000-0004-0000-0200-000038030000}"/>
    <hyperlink ref="A87" r:id="rId826" display="https://drive.google.com/open?id=1S-VcixXGB9kNYZtkpiU2Di5uisGYp3Fo&amp;authuser=ppmc.ccbandolin%40gmail.com&amp;usp=drive_fs" xr:uid="{00000000-0004-0000-0200-000039030000}"/>
    <hyperlink ref="I87" r:id="rId827" display="https://drive.google.com/open?id=141SS73aCPERoRk-z1Ig8jLpreqmliT2t&amp;authuser=ppmc.ccbandolin%40gmail.com&amp;usp=drive_fs" xr:uid="{00000000-0004-0000-0200-00003A030000}"/>
    <hyperlink ref="K87" r:id="rId828" display="https://drive.google.com/open?id=1ZPlbsPBKLjew5tW5Sub-7U_uNj8kG02Z&amp;authuser=ppmc.ccbandolin%40gmail.com&amp;usp=drive_fs" xr:uid="{00000000-0004-0000-0200-00003B030000}"/>
    <hyperlink ref="L87" r:id="rId829" display="https://drive.google.com/open?id=1ZPlbsPBKLjew5tW5Sub-7U_uNj8kG02Z&amp;authuser=ppmc.ccbandolin%40gmail.com&amp;usp=drive_fs" xr:uid="{00000000-0004-0000-0200-00003C030000}"/>
    <hyperlink ref="M87" r:id="rId830" display="https://drive.google.com/open?id=1ZPlbsPBKLjew5tW5Sub-7U_uNj8kG02Z&amp;authuser=ppmc.ccbandolin%40gmail.com&amp;usp=drive_fs" xr:uid="{00000000-0004-0000-0200-00003D030000}"/>
    <hyperlink ref="O87" r:id="rId831" display="https://drive.google.com/open?id=1S-VcixXGB9kNYZtkpiU2Di5uisGYp3Fo&amp;authuser=ppmc.ccbandolin%40gmail.com&amp;usp=drive_fs" xr:uid="{00000000-0004-0000-0200-00003E030000}"/>
    <hyperlink ref="Q87" r:id="rId832" display="https://drive.google.com/open?id=1S-VcixXGB9kNYZtkpiU2Di5uisGYp3Fo&amp;authuser=ppmc.ccbandolin%40gmail.com&amp;usp=drive_fs" xr:uid="{00000000-0004-0000-0200-00003F030000}"/>
    <hyperlink ref="S87" r:id="rId833" display="https://drive.google.com/open?id=1iXtdv6h8to6Pa-TjITdw5NR8xjs1vPu1&amp;usp=drive_fs" xr:uid="{00000000-0004-0000-0200-000040030000}"/>
    <hyperlink ref="T87" r:id="rId834" display="https://drive.google.com/open?id=1iXtdv6h8to6Pa-TjITdw5NR8xjs1vPu1&amp;usp=drive_fs" xr:uid="{00000000-0004-0000-0200-000041030000}"/>
    <hyperlink ref="W87" r:id="rId835" display="https://drive.google.com/open?id=1Ra4sEQwTvERC5w9Ny9XvgAPJZHNvkSSU&amp;authuser=ppmc.ccbandolin%40gmail.com&amp;usp=drive_fs" xr:uid="{00000000-0004-0000-0200-000042030000}"/>
    <hyperlink ref="Y87" r:id="rId836" display="https://drive.google.com/open?id=1S-VcixXGB9kNYZtkpiU2Di5uisGYp3Fo&amp;authuser=ppmc.ccbandolin%40gmail.com&amp;usp=drive_fs" xr:uid="{00000000-0004-0000-0200-000043030000}"/>
    <hyperlink ref="Z87" r:id="rId837" display="https://drive.google.com/open?id=1S-VcixXGB9kNYZtkpiU2Di5uisGYp3Fo&amp;authuser=ppmc.ccbandolin%40gmail.com&amp;usp=drive_fs" xr:uid="{00000000-0004-0000-0200-000044030000}"/>
    <hyperlink ref="A88" r:id="rId838" display="https://drive.google.com/open?id=1S0UFwBgvIE2kb99NWVzlE3K1m0cSzWIC&amp;authuser=ppmc.ccbandolin%40gmail.com&amp;usp=drive_fs" xr:uid="{00000000-0004-0000-0200-000045030000}"/>
    <hyperlink ref="I88" r:id="rId839" display="https://drive.google.com/open?id=141SS73aCPERoRk-z1Ig8jLpreqmliT2t&amp;authuser=ppmc.ccbandolin%40gmail.com&amp;usp=drive_fs" xr:uid="{00000000-0004-0000-0200-000046030000}"/>
    <hyperlink ref="K88" r:id="rId840" display="https://drive.google.com/open?id=1ZPlbsPBKLjew5tW5Sub-7U_uNj8kG02Z&amp;authuser=ppmc.ccbandolin%40gmail.com&amp;usp=drive_fs" xr:uid="{00000000-0004-0000-0200-000047030000}"/>
    <hyperlink ref="L88" r:id="rId841" display="https://drive.google.com/open?id=1ZPlbsPBKLjew5tW5Sub-7U_uNj8kG02Z&amp;authuser=ppmc.ccbandolin%40gmail.com&amp;usp=drive_fs" xr:uid="{00000000-0004-0000-0200-000048030000}"/>
    <hyperlink ref="M88" r:id="rId842" display="https://drive.google.com/open?id=1ZPlbsPBKLjew5tW5Sub-7U_uNj8kG02Z&amp;authuser=ppmc.ccbandolin%40gmail.com&amp;usp=drive_fs" xr:uid="{00000000-0004-0000-0200-000049030000}"/>
    <hyperlink ref="O88" r:id="rId843" display="https://drive.google.com/open?id=1S0UFwBgvIE2kb99NWVzlE3K1m0cSzWIC&amp;authuser=ppmc.ccbandolin%40gmail.com&amp;usp=drive_fs" xr:uid="{00000000-0004-0000-0200-00004A030000}"/>
    <hyperlink ref="Q88" r:id="rId844" display="https://drive.google.com/open?id=1S0UFwBgvIE2kb99NWVzlE3K1m0cSzWIC&amp;authuser=ppmc.ccbandolin%40gmail.com&amp;usp=drive_fs" xr:uid="{00000000-0004-0000-0200-00004B030000}"/>
    <hyperlink ref="S88" r:id="rId845" display="https://drive.google.com/open?id=1ZMEKRKEJUhiUzTa-NDeIzipUWeG4r2YQ&amp;authuser=ppmc.ccbandolin%40gmail.com&amp;usp=drive_fs" xr:uid="{00000000-0004-0000-0200-00004C030000}"/>
    <hyperlink ref="T88" r:id="rId846" display="https://drive.google.com/open?id=1ZMEKRKEJUhiUzTa-NDeIzipUWeG4r2YQ&amp;authuser=ppmc.ccbandolin%40gmail.com&amp;usp=drive_fs" xr:uid="{00000000-0004-0000-0200-00004D030000}"/>
    <hyperlink ref="W88" r:id="rId847" display="https://drive.google.com/open?id=1Ra4sEQwTvERC5w9Ny9XvgAPJZHNvkSSU&amp;authuser=ppmc.ccbandolin%40gmail.com&amp;usp=drive_fs" xr:uid="{00000000-0004-0000-0200-00004E030000}"/>
    <hyperlink ref="Y88" r:id="rId848" display="https://drive.google.com/open?id=1S0UFwBgvIE2kb99NWVzlE3K1m0cSzWIC&amp;authuser=ppmc.ccbandolin%40gmail.com&amp;usp=drive_fs" xr:uid="{00000000-0004-0000-0200-00004F030000}"/>
    <hyperlink ref="Z88" r:id="rId849" display="https://drive.google.com/open?id=1S0UFwBgvIE2kb99NWVzlE3K1m0cSzWIC&amp;authuser=ppmc.ccbandolin%40gmail.com&amp;usp=drive_fs" xr:uid="{00000000-0004-0000-0200-000050030000}"/>
    <hyperlink ref="A89" r:id="rId850" display="https://drive.google.com/open?id=1S8LHeZHL4Udi1tZdqCGB8j1J_tURHetI&amp;authuser=ppmc.ccbandolin%40gmail.com&amp;usp=drive_fs" xr:uid="{00000000-0004-0000-0200-000051030000}"/>
    <hyperlink ref="I89" r:id="rId851" display="https://drive.google.com/open?id=141SS73aCPERoRk-z1Ig8jLpreqmliT2t&amp;authuser=ppmc.ccbandolin%40gmail.com&amp;usp=drive_fs" xr:uid="{00000000-0004-0000-0200-000052030000}"/>
    <hyperlink ref="K89" r:id="rId852" display="https://drive.google.com/open?id=1ZPlbsPBKLjew5tW5Sub-7U_uNj8kG02Z&amp;authuser=ppmc.ccbandolin%40gmail.com&amp;usp=drive_fs" xr:uid="{00000000-0004-0000-0200-000053030000}"/>
    <hyperlink ref="L89" r:id="rId853" display="https://drive.google.com/open?id=1ZPlbsPBKLjew5tW5Sub-7U_uNj8kG02Z&amp;authuser=ppmc.ccbandolin%40gmail.com&amp;usp=drive_fs" xr:uid="{00000000-0004-0000-0200-000054030000}"/>
    <hyperlink ref="M89" r:id="rId854" display="https://drive.google.com/open?id=1ZPlbsPBKLjew5tW5Sub-7U_uNj8kG02Z&amp;authuser=ppmc.ccbandolin%40gmail.com&amp;usp=drive_fs" xr:uid="{00000000-0004-0000-0200-000055030000}"/>
    <hyperlink ref="O89" r:id="rId855" display="https://drive.google.com/open?id=1S8LHeZHL4Udi1tZdqCGB8j1J_tURHetI&amp;authuser=ppmc.ccbandolin%40gmail.com&amp;usp=drive_fs" xr:uid="{00000000-0004-0000-0200-000056030000}"/>
    <hyperlink ref="Q89" r:id="rId856" display="https://drive.google.com/open?id=1S8LHeZHL4Udi1tZdqCGB8j1J_tURHetI&amp;authuser=ppmc.ccbandolin%40gmail.com&amp;usp=drive_fs" xr:uid="{00000000-0004-0000-0200-000057030000}"/>
    <hyperlink ref="S89" r:id="rId857" display="https://drive.google.com/open?id=1iymd-ajVHLf-ctq2cwQN2HIpvt67u3we&amp;usp=drive_fs" xr:uid="{00000000-0004-0000-0200-000058030000}"/>
    <hyperlink ref="T89" r:id="rId858" display="https://drive.google.com/open?id=1iymd-ajVHLf-ctq2cwQN2HIpvt67u3we&amp;usp=drive_fs" xr:uid="{00000000-0004-0000-0200-000059030000}"/>
    <hyperlink ref="W89" r:id="rId859" display="https://drive.google.com/open?id=1Ra4sEQwTvERC5w9Ny9XvgAPJZHNvkSSU&amp;authuser=ppmc.ccbandolin%40gmail.com&amp;usp=drive_fs" xr:uid="{00000000-0004-0000-0200-00005A030000}"/>
    <hyperlink ref="Y89" r:id="rId860" display="https://drive.google.com/open?id=1S8LHeZHL4Udi1tZdqCGB8j1J_tURHetI&amp;authuser=ppmc.ccbandolin%40gmail.com&amp;usp=drive_fs" xr:uid="{00000000-0004-0000-0200-00005B030000}"/>
    <hyperlink ref="Z89" r:id="rId861" display="https://drive.google.com/open?id=1S8LHeZHL4Udi1tZdqCGB8j1J_tURHetI&amp;authuser=ppmc.ccbandolin%40gmail.com&amp;usp=drive_fs" xr:uid="{00000000-0004-0000-0200-00005C030000}"/>
    <hyperlink ref="A90" r:id="rId862" display="https://drive.google.com/open?id=1SZ-NG78Dya0NQuDW3ijDhpjzTXuoM-rH&amp;authuser=ppmc.ccbandolin%40gmail.com&amp;usp=drive_fs" xr:uid="{00000000-0004-0000-0200-00005D030000}"/>
    <hyperlink ref="I90" r:id="rId863" display="https://drive.google.com/open?id=143GMX4VPLzwmCw27AtTs4_7PZgbjvOFH&amp;authuser=ppmc.ccbandolin%40gmail.com&amp;usp=drive_fs" xr:uid="{00000000-0004-0000-0200-00005E030000}"/>
    <hyperlink ref="K90" r:id="rId864" display="https://drive.google.com/open?id=1UU5Lq_MzDcDGmXTknOimpDvVEEmRDACg&amp;authuser=ppmc.ccbandolin%40gmail.com&amp;usp=drive_fs" xr:uid="{00000000-0004-0000-0200-00005F030000}"/>
    <hyperlink ref="L90" r:id="rId865" display="https://drive.google.com/open?id=1UU5Lq_MzDcDGmXTknOimpDvVEEmRDACg&amp;authuser=ppmc.ccbandolin%40gmail.com&amp;usp=drive_fs" xr:uid="{00000000-0004-0000-0200-000060030000}"/>
    <hyperlink ref="M90" r:id="rId866" display="https://drive.google.com/open?id=1UU5Lq_MzDcDGmXTknOimpDvVEEmRDACg&amp;authuser=ppmc.ccbandolin%40gmail.com&amp;usp=drive_fs" xr:uid="{00000000-0004-0000-0200-000061030000}"/>
    <hyperlink ref="O90" r:id="rId867" display="https://drive.google.com/open?id=1SZ-NG78Dya0NQuDW3ijDhpjzTXuoM-rH&amp;authuser=ppmc.ccbandolin%40gmail.com&amp;usp=drive_fs" xr:uid="{00000000-0004-0000-0200-000062030000}"/>
    <hyperlink ref="Q90" r:id="rId868" display="https://drive.google.com/open?id=1SZ-NG78Dya0NQuDW3ijDhpjzTXuoM-rH&amp;authuser=ppmc.ccbandolin%40gmail.com&amp;usp=drive_fs" xr:uid="{00000000-0004-0000-0200-000063030000}"/>
    <hyperlink ref="S90" r:id="rId869" display="https://drive.google.com/open?id=1ZGxWI9G0RAThld_BNGOsTFngqRRq6jIT&amp;authuser=ppmc.ccbandolin%40gmail.com&amp;usp=drive_fs" xr:uid="{00000000-0004-0000-0200-000064030000}"/>
    <hyperlink ref="T90" r:id="rId870" display="https://drive.google.com/open?id=1ZGxWI9G0RAThld_BNGOsTFngqRRq6jIT&amp;authuser=ppmc.ccbandolin%40gmail.com&amp;usp=drive_fs" xr:uid="{00000000-0004-0000-0200-000065030000}"/>
    <hyperlink ref="W90" r:id="rId871" display="https://drive.google.com/open?id=1SIH5ZKnkNzduuJUzgXgGvqxGxVvvhQDu&amp;authuser=ppmc.ccbandolin%40gmail.com&amp;usp=drive_fs" xr:uid="{00000000-0004-0000-0200-000066030000}"/>
    <hyperlink ref="Y90" r:id="rId872" display="https://drive.google.com/open?id=1SZ-NG78Dya0NQuDW3ijDhpjzTXuoM-rH&amp;authuser=ppmc.ccbandolin%40gmail.com&amp;usp=drive_fs" xr:uid="{00000000-0004-0000-0200-000067030000}"/>
    <hyperlink ref="Z90" r:id="rId873" display="https://drive.google.com/open?id=1SZ-NG78Dya0NQuDW3ijDhpjzTXuoM-rH&amp;authuser=ppmc.ccbandolin%40gmail.com&amp;usp=drive_fs" xr:uid="{00000000-0004-0000-0200-000068030000}"/>
    <hyperlink ref="A91" r:id="rId874" display="https://drive.google.com/open?id=1SZIW4vyAyDRwrEzjUaUAnBAoC7JUuDpf&amp;authuser=ppmc.ccbandolin%40gmail.com&amp;usp=drive_fs" xr:uid="{00000000-0004-0000-0200-000069030000}"/>
    <hyperlink ref="I91" r:id="rId875" display="https://drive.google.com/open?id=143GMX4VPLzwmCw27AtTs4_7PZgbjvOFH&amp;authuser=ppmc.ccbandolin%40gmail.com&amp;usp=drive_fs" xr:uid="{00000000-0004-0000-0200-00006A030000}"/>
    <hyperlink ref="K91" r:id="rId876" display="https://drive.google.com/open?id=1UU5Lq_MzDcDGmXTknOimpDvVEEmRDACg&amp;authuser=ppmc.ccbandolin%40gmail.com&amp;usp=drive_fs" xr:uid="{00000000-0004-0000-0200-00006B030000}"/>
    <hyperlink ref="L91" r:id="rId877" display="https://drive.google.com/open?id=1UU5Lq_MzDcDGmXTknOimpDvVEEmRDACg&amp;authuser=ppmc.ccbandolin%40gmail.com&amp;usp=drive_fs" xr:uid="{00000000-0004-0000-0200-00006C030000}"/>
    <hyperlink ref="M91" r:id="rId878" display="https://drive.google.com/open?id=1UU5Lq_MzDcDGmXTknOimpDvVEEmRDACg&amp;authuser=ppmc.ccbandolin%40gmail.com&amp;usp=drive_fs" xr:uid="{00000000-0004-0000-0200-00006D030000}"/>
    <hyperlink ref="O91" r:id="rId879" display="https://drive.google.com/open?id=1SZIW4vyAyDRwrEzjUaUAnBAoC7JUuDpf&amp;authuser=ppmc.ccbandolin%40gmail.com&amp;usp=drive_fs" xr:uid="{00000000-0004-0000-0200-00006E030000}"/>
    <hyperlink ref="Q91" r:id="rId880" display="https://drive.google.com/open?id=1SZIW4vyAyDRwrEzjUaUAnBAoC7JUuDpf&amp;authuser=ppmc.ccbandolin%40gmail.com&amp;usp=drive_fs" xr:uid="{00000000-0004-0000-0200-00006F030000}"/>
    <hyperlink ref="S91" r:id="rId881" display="https://drive.google.com/open?id=1ieE08WhrMdSMahOgJwm8ktDVOP31NqPp&amp;usp=drive_fs" xr:uid="{00000000-0004-0000-0200-000070030000}"/>
    <hyperlink ref="T91" r:id="rId882" display="https://drive.google.com/open?id=1ieE08WhrMdSMahOgJwm8ktDVOP31NqPp&amp;usp=drive_fs" xr:uid="{00000000-0004-0000-0200-000071030000}"/>
    <hyperlink ref="W91" r:id="rId883" display="https://drive.google.com/open?id=1SIH5ZKnkNzduuJUzgXgGvqxGxVvvhQDu&amp;authuser=ppmc.ccbandolin%40gmail.com&amp;usp=drive_fs" xr:uid="{00000000-0004-0000-0200-000072030000}"/>
    <hyperlink ref="Y91" r:id="rId884" display="https://drive.google.com/open?id=1SZIW4vyAyDRwrEzjUaUAnBAoC7JUuDpf&amp;authuser=ppmc.ccbandolin%40gmail.com&amp;usp=drive_fs" xr:uid="{00000000-0004-0000-0200-000073030000}"/>
    <hyperlink ref="Z91" r:id="rId885" display="https://drive.google.com/open?id=1SZIW4vyAyDRwrEzjUaUAnBAoC7JUuDpf&amp;authuser=ppmc.ccbandolin%40gmail.com&amp;usp=drive_fs" xr:uid="{00000000-0004-0000-0200-000074030000}"/>
    <hyperlink ref="A92" r:id="rId886" display="https://drive.google.com/open?id=1SZtWKBJ_mKcUCMFrRiGJVxr__gpBH0b-&amp;authuser=ppmc.ccbandolin%40gmail.com&amp;usp=drive_fs" xr:uid="{00000000-0004-0000-0200-000075030000}"/>
    <hyperlink ref="I92" r:id="rId887" display="https://drive.google.com/open?id=143GMX4VPLzwmCw27AtTs4_7PZgbjvOFH&amp;authuser=ppmc.ccbandolin%40gmail.com&amp;usp=drive_fs" xr:uid="{00000000-0004-0000-0200-000076030000}"/>
    <hyperlink ref="K92" r:id="rId888" display="https://drive.google.com/open?id=1UU5Lq_MzDcDGmXTknOimpDvVEEmRDACg&amp;authuser=ppmc.ccbandolin%40gmail.com&amp;usp=drive_fs" xr:uid="{00000000-0004-0000-0200-000077030000}"/>
    <hyperlink ref="L92" r:id="rId889" display="https://drive.google.com/open?id=1UU5Lq_MzDcDGmXTknOimpDvVEEmRDACg&amp;authuser=ppmc.ccbandolin%40gmail.com&amp;usp=drive_fs" xr:uid="{00000000-0004-0000-0200-000078030000}"/>
    <hyperlink ref="M92" r:id="rId890" display="https://drive.google.com/open?id=1UU5Lq_MzDcDGmXTknOimpDvVEEmRDACg&amp;authuser=ppmc.ccbandolin%40gmail.com&amp;usp=drive_fs" xr:uid="{00000000-0004-0000-0200-000079030000}"/>
    <hyperlink ref="O92" r:id="rId891" display="https://drive.google.com/open?id=1SZtWKBJ_mKcUCMFrRiGJVxr__gpBH0b-&amp;authuser=ppmc.ccbandolin%40gmail.com&amp;usp=drive_fs" xr:uid="{00000000-0004-0000-0200-00007A030000}"/>
    <hyperlink ref="Q92" r:id="rId892" display="https://drive.google.com/open?id=1SZtWKBJ_mKcUCMFrRiGJVxr__gpBH0b-&amp;authuser=ppmc.ccbandolin%40gmail.com&amp;usp=drive_fs" xr:uid="{00000000-0004-0000-0200-00007B030000}"/>
    <hyperlink ref="S92" r:id="rId893" display="https://drive.google.com/open?id=1iVywzuSqMqk_yesNpadFCKthyiPbAea3&amp;usp=drive_fs" xr:uid="{00000000-0004-0000-0200-00007C030000}"/>
    <hyperlink ref="T92" r:id="rId894" display="https://drive.google.com/open?id=1iVywzuSqMqk_yesNpadFCKthyiPbAea3&amp;usp=drive_fs" xr:uid="{00000000-0004-0000-0200-00007D030000}"/>
    <hyperlink ref="W92" r:id="rId895" display="https://drive.google.com/open?id=1SIH5ZKnkNzduuJUzgXgGvqxGxVvvhQDu&amp;authuser=ppmc.ccbandolin%40gmail.com&amp;usp=drive_fs" xr:uid="{00000000-0004-0000-0200-00007E030000}"/>
    <hyperlink ref="Y92" r:id="rId896" display="https://drive.google.com/open?id=1SZtWKBJ_mKcUCMFrRiGJVxr__gpBH0b-&amp;authuser=ppmc.ccbandolin%40gmail.com&amp;usp=drive_fs" xr:uid="{00000000-0004-0000-0200-00007F030000}"/>
    <hyperlink ref="Z92" r:id="rId897" display="https://drive.google.com/open?id=1SZtWKBJ_mKcUCMFrRiGJVxr__gpBH0b-&amp;authuser=ppmc.ccbandolin%40gmail.com&amp;usp=drive_fs" xr:uid="{00000000-0004-0000-0200-000080030000}"/>
    <hyperlink ref="A93" r:id="rId898" display="https://drive.google.com/open?id=1Y7qed_8UNR1mn9yUddn9b1dTW8hm523e&amp;authuser=ppmc.ccbandolin%40gmail.com&amp;usp=drive_fs" xr:uid="{00000000-0004-0000-0200-000081030000}"/>
    <hyperlink ref="I93" r:id="rId899" display="https://drive.google.com/open?id=143GMX4VPLzwmCw27AtTs4_7PZgbjvOFH&amp;authuser=ppmc.ccbandolin%40gmail.com&amp;usp=drive_fs" xr:uid="{00000000-0004-0000-0200-000082030000}"/>
    <hyperlink ref="K93" r:id="rId900" display="https://drive.google.com/open?id=1UU5Lq_MzDcDGmXTknOimpDvVEEmRDACg&amp;authuser=ppmc.ccbandolin%40gmail.com&amp;usp=drive_fs" xr:uid="{00000000-0004-0000-0200-000083030000}"/>
    <hyperlink ref="L93" r:id="rId901" display="https://drive.google.com/open?id=1UU5Lq_MzDcDGmXTknOimpDvVEEmRDACg&amp;authuser=ppmc.ccbandolin%40gmail.com&amp;usp=drive_fs" xr:uid="{00000000-0004-0000-0200-000084030000}"/>
    <hyperlink ref="M93" r:id="rId902" display="https://drive.google.com/open?id=1UU5Lq_MzDcDGmXTknOimpDvVEEmRDACg&amp;authuser=ppmc.ccbandolin%40gmail.com&amp;usp=drive_fs" xr:uid="{00000000-0004-0000-0200-000085030000}"/>
    <hyperlink ref="O93" r:id="rId903" display="https://drive.google.com/open?id=1Y7qed_8UNR1mn9yUddn9b1dTW8hm523e&amp;authuser=ppmc.ccbandolin%40gmail.com&amp;usp=drive_fs" xr:uid="{00000000-0004-0000-0200-000086030000}"/>
    <hyperlink ref="Q93" r:id="rId904" display="https://drive.google.com/open?id=1Y7qed_8UNR1mn9yUddn9b1dTW8hm523e&amp;authuser=ppmc.ccbandolin%40gmail.com&amp;usp=drive_fs" xr:uid="{00000000-0004-0000-0200-000087030000}"/>
    <hyperlink ref="S93" r:id="rId905" display="https://drive.google.com/open?id=1ixmMlsqm6pZkJ-YXyMjfT4wS77FGDr85&amp;usp=drive_fs" xr:uid="{00000000-0004-0000-0200-000088030000}"/>
    <hyperlink ref="T93" r:id="rId906" display="https://drive.google.com/open?id=1ixmMlsqm6pZkJ-YXyMjfT4wS77FGDr85&amp;usp=drive_fs" xr:uid="{00000000-0004-0000-0200-000089030000}"/>
    <hyperlink ref="W93" r:id="rId907" display="https://drive.google.com/open?id=1SIH5ZKnkNzduuJUzgXgGvqxGxVvvhQDu&amp;authuser=ppmc.ccbandolin%40gmail.com&amp;usp=drive_fs" xr:uid="{00000000-0004-0000-0200-00008A030000}"/>
    <hyperlink ref="Y93" r:id="rId908" display="https://drive.google.com/open?id=1Y7qed_8UNR1mn9yUddn9b1dTW8hm523e&amp;authuser=ppmc.ccbandolin%40gmail.com&amp;usp=drive_fs" xr:uid="{00000000-0004-0000-0200-00008B030000}"/>
    <hyperlink ref="Z93" r:id="rId909" display="https://drive.google.com/open?id=1Y7qed_8UNR1mn9yUddn9b1dTW8hm523e&amp;authuser=ppmc.ccbandolin%40gmail.com&amp;usp=drive_fs" xr:uid="{00000000-0004-0000-0200-00008C030000}"/>
    <hyperlink ref="A94" r:id="rId910" display="https://drive.google.com/open?id=1ScOEALTNjHCfOCGLnqTp6r0_LoTTe7eS&amp;authuser=ppmc.ccbandolin%40gmail.com&amp;usp=drive_fs" xr:uid="{00000000-0004-0000-0200-00008D030000}"/>
    <hyperlink ref="I94" r:id="rId911" display="https://drive.google.com/open?id=143GMX4VPLzwmCw27AtTs4_7PZgbjvOFH&amp;authuser=ppmc.ccbandolin%40gmail.com&amp;usp=drive_fs" xr:uid="{00000000-0004-0000-0200-00008E030000}"/>
    <hyperlink ref="K94" r:id="rId912" display="https://drive.google.com/open?id=1UU5Lq_MzDcDGmXTknOimpDvVEEmRDACg&amp;authuser=ppmc.ccbandolin%40gmail.com&amp;usp=drive_fs" xr:uid="{00000000-0004-0000-0200-00008F030000}"/>
    <hyperlink ref="L94" r:id="rId913" display="https://drive.google.com/open?id=1UU5Lq_MzDcDGmXTknOimpDvVEEmRDACg&amp;authuser=ppmc.ccbandolin%40gmail.com&amp;usp=drive_fs" xr:uid="{00000000-0004-0000-0200-000090030000}"/>
    <hyperlink ref="M94" r:id="rId914" display="https://drive.google.com/open?id=1UU5Lq_MzDcDGmXTknOimpDvVEEmRDACg&amp;authuser=ppmc.ccbandolin%40gmail.com&amp;usp=drive_fs" xr:uid="{00000000-0004-0000-0200-000091030000}"/>
    <hyperlink ref="O94" r:id="rId915" display="https://drive.google.com/open?id=1ScOEALTNjHCfOCGLnqTp6r0_LoTTe7eS&amp;authuser=ppmc.ccbandolin%40gmail.com&amp;usp=drive_fs" xr:uid="{00000000-0004-0000-0200-000092030000}"/>
    <hyperlink ref="Q94" r:id="rId916" display="https://drive.google.com/open?id=1ScOEALTNjHCfOCGLnqTp6r0_LoTTe7eS&amp;authuser=ppmc.ccbandolin%40gmail.com&amp;usp=drive_fs" xr:uid="{00000000-0004-0000-0200-000093030000}"/>
    <hyperlink ref="S94" r:id="rId917" display="https://drive.google.com/open?id=1jeeE1jXxPEbd5LWnKF_rl1XQjUIIn5YE&amp;usp=drive_fs" xr:uid="{00000000-0004-0000-0200-000094030000}"/>
    <hyperlink ref="T94" r:id="rId918" display="https://drive.google.com/open?id=1jeeE1jXxPEbd5LWnKF_rl1XQjUIIn5YE&amp;usp=drive_fs" xr:uid="{00000000-0004-0000-0200-000095030000}"/>
    <hyperlink ref="W94" r:id="rId919" display="https://drive.google.com/open?id=1SIH5ZKnkNzduuJUzgXgGvqxGxVvvhQDu&amp;authuser=ppmc.ccbandolin%40gmail.com&amp;usp=drive_fs" xr:uid="{00000000-0004-0000-0200-000096030000}"/>
    <hyperlink ref="Y94" r:id="rId920" display="https://drive.google.com/open?id=1ScOEALTNjHCfOCGLnqTp6r0_LoTTe7eS&amp;authuser=ppmc.ccbandolin%40gmail.com&amp;usp=drive_fs" xr:uid="{00000000-0004-0000-0200-000097030000}"/>
    <hyperlink ref="Z94" r:id="rId921" display="https://drive.google.com/open?id=1ScOEALTNjHCfOCGLnqTp6r0_LoTTe7eS&amp;authuser=ppmc.ccbandolin%40gmail.com&amp;usp=drive_fs" xr:uid="{00000000-0004-0000-0200-000098030000}"/>
    <hyperlink ref="A95" r:id="rId922" display="https://drive.google.com/open?id=1S9ZZKse9b-Fp88DhPB9GQjuRrAaKc1MK&amp;authuser=ppmc.ccbandolin%40gmail.com&amp;usp=drive_fs" xr:uid="{00000000-0004-0000-0200-000099030000}"/>
    <hyperlink ref="I95" r:id="rId923" display="https://drive.google.com/open?id=141SS73aCPERoRk-z1Ig8jLpreqmliT2t&amp;authuser=ppmc.ccbandolin%40gmail.com&amp;usp=drive_fs" xr:uid="{00000000-0004-0000-0200-00009A030000}"/>
    <hyperlink ref="K95" r:id="rId924" display="https://drive.google.com/open?id=1ZPlbsPBKLjew5tW5Sub-7U_uNj8kG02Z&amp;authuser=ppmc.ccbandolin%40gmail.com&amp;usp=drive_fs" xr:uid="{00000000-0004-0000-0200-00009B030000}"/>
    <hyperlink ref="L95" r:id="rId925" display="https://drive.google.com/open?id=1ZPlbsPBKLjew5tW5Sub-7U_uNj8kG02Z&amp;authuser=ppmc.ccbandolin%40gmail.com&amp;usp=drive_fs" xr:uid="{00000000-0004-0000-0200-00009C030000}"/>
    <hyperlink ref="M95" r:id="rId926" display="https://drive.google.com/open?id=1ZPlbsPBKLjew5tW5Sub-7U_uNj8kG02Z&amp;authuser=ppmc.ccbandolin%40gmail.com&amp;usp=drive_fs" xr:uid="{00000000-0004-0000-0200-00009D030000}"/>
    <hyperlink ref="O95" r:id="rId927" display="https://drive.google.com/open?id=1S9ZZKse9b-Fp88DhPB9GQjuRrAaKc1MK&amp;authuser=ppmc.ccbandolin%40gmail.com&amp;usp=drive_fs" xr:uid="{00000000-0004-0000-0200-00009E030000}"/>
    <hyperlink ref="Q95" r:id="rId928" display="https://drive.google.com/open?id=1S9ZZKse9b-Fp88DhPB9GQjuRrAaKc1MK&amp;authuser=ppmc.ccbandolin%40gmail.com&amp;usp=drive_fs" xr:uid="{00000000-0004-0000-0200-00009F030000}"/>
    <hyperlink ref="S95" r:id="rId929" display="https://drive.google.com/open?id=1jaoXw2O4CwfalIT--9BNVYeGUgAwnOAH&amp;usp=drive_fs" xr:uid="{00000000-0004-0000-0200-0000A0030000}"/>
    <hyperlink ref="T95" r:id="rId930" display="https://drive.google.com/open?id=1jaoXw2O4CwfalIT--9BNVYeGUgAwnOAH&amp;usp=drive_fs" xr:uid="{00000000-0004-0000-0200-0000A1030000}"/>
    <hyperlink ref="W95" r:id="rId931" display="https://drive.google.com/open?id=1Ra4sEQwTvERC5w9Ny9XvgAPJZHNvkSSU&amp;authuser=ppmc.ccbandolin%40gmail.com&amp;usp=drive_fs" xr:uid="{00000000-0004-0000-0200-0000A2030000}"/>
    <hyperlink ref="Y95" r:id="rId932" display="https://drive.google.com/file/d/1S9ZZKse9b-Fp88DhPB9GQjuRrAaKc1MK/view?usp=sharing" xr:uid="{00000000-0004-0000-0200-0000A3030000}"/>
    <hyperlink ref="Z95" r:id="rId933" display="https://drive.google.com/file/d/1S9ZZKse9b-Fp88DhPB9GQjuRrAaKc1MK/view?usp=sharing" xr:uid="{00000000-0004-0000-0200-0000A4030000}"/>
    <hyperlink ref="A96" r:id="rId934" display="https://drive.google.com/open?id=1Sma2E6Y7sYBzHYyAty8Jbym9pyh-pG10&amp;authuser=ppmc.ccbandolin%40gmail.com&amp;usp=drive_fs" xr:uid="{00000000-0004-0000-0200-0000A5030000}"/>
    <hyperlink ref="I96" r:id="rId935" display="https://drive.google.com/open?id=1CCjYg4GV80OeQ4z9o3s2NxzeRs5_pZqy&amp;authuser=ppmc.ccbandolin%40gmail.com&amp;usp=drive_fs" xr:uid="{00000000-0004-0000-0200-0000A6030000}"/>
    <hyperlink ref="K96" r:id="rId936" display="https://drive.google.com/open?id=1SkdI9F2f0HXQda-Q19M4rBFk2JJXZBL2&amp;authuser=ppmc.ccbandolin%40gmail.com&amp;usp=drive_fs" xr:uid="{00000000-0004-0000-0200-0000A7030000}"/>
    <hyperlink ref="L96" r:id="rId937" display="https://drive.google.com/open?id=1SkdI9F2f0HXQda-Q19M4rBFk2JJXZBL2&amp;authuser=ppmc.ccbandolin%40gmail.com&amp;usp=drive_fs" xr:uid="{00000000-0004-0000-0200-0000A8030000}"/>
    <hyperlink ref="M96" r:id="rId938" display="https://drive.google.com/open?id=1SkdI9F2f0HXQda-Q19M4rBFk2JJXZBL2&amp;authuser=ppmc.ccbandolin%40gmail.com&amp;usp=drive_fs" xr:uid="{00000000-0004-0000-0200-0000A9030000}"/>
    <hyperlink ref="O96" r:id="rId939" display="https://drive.google.com/open?id=1Sma2E6Y7sYBzHYyAty8Jbym9pyh-pG10&amp;authuser=ppmc.ccbandolin%40gmail.com&amp;usp=drive_fs" xr:uid="{00000000-0004-0000-0200-0000AA030000}"/>
    <hyperlink ref="Q96" r:id="rId940" display="https://drive.google.com/open?id=1Sma2E6Y7sYBzHYyAty8Jbym9pyh-pG10&amp;authuser=ppmc.ccbandolin%40gmail.com&amp;usp=drive_fs" xr:uid="{00000000-0004-0000-0200-0000AB030000}"/>
    <hyperlink ref="W96" r:id="rId941" display="https://drive.google.com/open?id=1Sd3-x-HB873Ld01kP8ApDpdktOXndUct&amp;authuser=ppmc.ccbandolin%40gmail.com&amp;usp=drive_fs" xr:uid="{00000000-0004-0000-0200-0000AC030000}"/>
    <hyperlink ref="Y96" r:id="rId942" display="https://drive.google.com/open?id=1Sma2E6Y7sYBzHYyAty8Jbym9pyh-pG10&amp;authuser=ppmc.ccbandolin%40gmail.com&amp;usp=drive_fs" xr:uid="{00000000-0004-0000-0200-0000AD030000}"/>
    <hyperlink ref="Z96" r:id="rId943" display="https://drive.google.com/open?id=1Sma2E6Y7sYBzHYyAty8Jbym9pyh-pG10&amp;authuser=ppmc.ccbandolin%40gmail.com&amp;usp=drive_fs" xr:uid="{00000000-0004-0000-0200-0000AE030000}"/>
    <hyperlink ref="A97" r:id="rId944" display="https://drive.google.com/open?id=1TZw_pV1HeczegsB2Af1GCcdYVJyAicas&amp;authuser=ppmc.ccbandolin%40gmail.com&amp;usp=drive_fs" xr:uid="{00000000-0004-0000-0200-0000AF030000}"/>
    <hyperlink ref="K97" r:id="rId945" display="https://drive.google.com/open?id=1TRKoVWy5-aH7azvTuXjaY6drdHa8Oh2K&amp;authuser=ppmc.ccbandolin%40gmail.com&amp;usp=drive_fs" xr:uid="{00000000-0004-0000-0200-0000B0030000}"/>
    <hyperlink ref="L97" r:id="rId946" display="https://drive.google.com/open?id=1TRKoVWy5-aH7azvTuXjaY6drdHa8Oh2K&amp;authuser=ppmc.ccbandolin%40gmail.com&amp;usp=drive_fs" xr:uid="{00000000-0004-0000-0200-0000B1030000}"/>
    <hyperlink ref="M97" r:id="rId947" display="https://drive.google.com/open?id=1TRKoVWy5-aH7azvTuXjaY6drdHa8Oh2K&amp;authuser=ppmc.ccbandolin%40gmail.com&amp;usp=drive_fs" xr:uid="{00000000-0004-0000-0200-0000B2030000}"/>
    <hyperlink ref="O97" r:id="rId948" display="https://drive.google.com/open?id=1TZw_pV1HeczegsB2Af1GCcdYVJyAicas&amp;authuser=ppmc.ccbandolin%40gmail.com&amp;usp=drive_fs" xr:uid="{00000000-0004-0000-0200-0000B3030000}"/>
    <hyperlink ref="Q97" r:id="rId949" display="https://drive.google.com/open?id=1TZw_pV1HeczegsB2Af1GCcdYVJyAicas&amp;authuser=ppmc.ccbandolin%40gmail.com&amp;usp=drive_fs" xr:uid="{00000000-0004-0000-0200-0000B4030000}"/>
    <hyperlink ref="S97" r:id="rId950" display="https://drive.google.com/open?id=1rTQws3EKSLJe1gqA8z8PkUARyMpsFP8X&amp;authuser=ppmc.ccbandolin%40gmail.com&amp;usp=drive_fs" xr:uid="{00000000-0004-0000-0200-0000B5030000}"/>
    <hyperlink ref="T97" r:id="rId951" display="https://drive.google.com/open?id=1rTQws3EKSLJe1gqA8z8PkUARyMpsFP8X&amp;authuser=ppmc.ccbandolin%40gmail.com&amp;usp=drive_fs" xr:uid="{00000000-0004-0000-0200-0000B6030000}"/>
    <hyperlink ref="W97" r:id="rId952" display="https://drive.google.com/open?id=1TMlE4s4uRJkaIzYEhn3lJVgO69xWjfUj&amp;authuser=ppmc.ccbandolin%40gmail.com&amp;usp=drive_fs" xr:uid="{00000000-0004-0000-0200-0000B7030000}"/>
    <hyperlink ref="Y97" r:id="rId953" display="https://drive.google.com/open?id=1TZw_pV1HeczegsB2Af1GCcdYVJyAicas&amp;authuser=ppmc.ccbandolin%40gmail.com&amp;usp=drive_fs" xr:uid="{00000000-0004-0000-0200-0000B8030000}"/>
    <hyperlink ref="Z97" r:id="rId954" display="https://drive.google.com/open?id=1TZw_pV1HeczegsB2Af1GCcdYVJyAicas&amp;authuser=ppmc.ccbandolin%40gmail.com&amp;usp=drive_fs" xr:uid="{00000000-0004-0000-0200-0000B9030000}"/>
    <hyperlink ref="A98" r:id="rId955" display="https://drive.google.com/open?id=1U7vK0XzLSGWmWTKa_yZ7IEjw2SmGpGvi&amp;authuser=ppmc.ccbandolin%40gmail.com&amp;usp=drive_fs" xr:uid="{00000000-0004-0000-0200-0000BA030000}"/>
    <hyperlink ref="K98" r:id="rId956" display="https://drive.google.com/open?id=1U0gyZvK7oB6PvVBQ7G5VC20HcZdZusE4&amp;authuser=ppmc.ccbandolin%40gmail.com&amp;usp=drive_fs" xr:uid="{00000000-0004-0000-0200-0000BB030000}"/>
    <hyperlink ref="L98" r:id="rId957" display="https://drive.google.com/open?id=1U0gyZvK7oB6PvVBQ7G5VC20HcZdZusE4&amp;authuser=ppmc.ccbandolin%40gmail.com&amp;usp=drive_fs" xr:uid="{00000000-0004-0000-0200-0000BC030000}"/>
    <hyperlink ref="M98" r:id="rId958" display="https://drive.google.com/open?id=1U0gyZvK7oB6PvVBQ7G5VC20HcZdZusE4&amp;authuser=ppmc.ccbandolin%40gmail.com&amp;usp=drive_fs" xr:uid="{00000000-0004-0000-0200-0000BD030000}"/>
    <hyperlink ref="O98" r:id="rId959" display="https://drive.google.com/open?id=1U7vK0XzLSGWmWTKa_yZ7IEjw2SmGpGvi&amp;authuser=ppmc.ccbandolin%40gmail.com&amp;usp=drive_fs" xr:uid="{00000000-0004-0000-0200-0000BE030000}"/>
    <hyperlink ref="Q98" r:id="rId960" display="https://drive.google.com/open?id=1U7vK0XzLSGWmWTKa_yZ7IEjw2SmGpGvi&amp;authuser=ppmc.ccbandolin%40gmail.com&amp;usp=drive_fs" xr:uid="{00000000-0004-0000-0200-0000BF030000}"/>
    <hyperlink ref="S98" r:id="rId961" display="https://drive.google.com/open?id=1ZFFCamDgvlO3ekTQLqQvzSLeftpjvy64&amp;authuser=ppmc.ccbandolin%40gmail.com&amp;usp=drive_fs" xr:uid="{00000000-0004-0000-0200-0000C0030000}"/>
    <hyperlink ref="T98" r:id="rId962" display="https://drive.google.com/open?id=1ZFFCamDgvlO3ekTQLqQvzSLeftpjvy64&amp;authuser=ppmc.ccbandolin%40gmail.com&amp;usp=drive_fs" xr:uid="{00000000-0004-0000-0200-0000C1030000}"/>
    <hyperlink ref="W98" r:id="rId963" display="https://drive.google.com/open?id=1TcckuOc9f_czisnfluYIzd34TBOAd_VM&amp;authuser=ppmc.ccbandolin%40gmail.com&amp;usp=drive_fs" xr:uid="{00000000-0004-0000-0200-0000C2030000}"/>
    <hyperlink ref="Y98" r:id="rId964" display="https://drive.google.com/open?id=1U7vK0XzLSGWmWTKa_yZ7IEjw2SmGpGvi&amp;authuser=ppmc.ccbandolin%40gmail.com&amp;usp=drive_fs" xr:uid="{00000000-0004-0000-0200-0000C3030000}"/>
    <hyperlink ref="Z98" r:id="rId965" display="https://drive.google.com/open?id=1U7vK0XzLSGWmWTKa_yZ7IEjw2SmGpGvi&amp;authuser=ppmc.ccbandolin%40gmail.com&amp;usp=drive_fs" xr:uid="{00000000-0004-0000-0200-0000C4030000}"/>
    <hyperlink ref="A99" r:id="rId966" display="https://drive.google.com/open?id=1UEFmqgOk-19VnZloadbZXxor8DzC1TBK&amp;authuser=ppmc.ccbandolin%40gmail.com&amp;usp=drive_fs" xr:uid="{00000000-0004-0000-0200-0000C5030000}"/>
    <hyperlink ref="K99" r:id="rId967" display="https://drive.google.com/open?id=1UAtDP75o1dySm8eUloRZ30FXzfIxn970&amp;authuser=ppmc.ccbandolin%40gmail.com&amp;usp=drive_fs" xr:uid="{00000000-0004-0000-0200-0000C6030000}"/>
    <hyperlink ref="L99" r:id="rId968" display="https://drive.google.com/open?id=1UAtDP75o1dySm8eUloRZ30FXzfIxn970&amp;authuser=ppmc.ccbandolin%40gmail.com&amp;usp=drive_fs" xr:uid="{00000000-0004-0000-0200-0000C7030000}"/>
    <hyperlink ref="M99" r:id="rId969" display="https://drive.google.com/open?id=1UAtDP75o1dySm8eUloRZ30FXzfIxn970&amp;authuser=ppmc.ccbandolin%40gmail.com&amp;usp=drive_fs" xr:uid="{00000000-0004-0000-0200-0000C8030000}"/>
    <hyperlink ref="O99" r:id="rId970" display="https://drive.google.com/open?id=1UEFmqgOk-19VnZloadbZXxor8DzC1TBK&amp;authuser=ppmc.ccbandolin%40gmail.com&amp;usp=drive_fs" xr:uid="{00000000-0004-0000-0200-0000C9030000}"/>
    <hyperlink ref="Q99" r:id="rId971" display="https://drive.google.com/open?id=1UEFmqgOk-19VnZloadbZXxor8DzC1TBK&amp;authuser=ppmc.ccbandolin%40gmail.com&amp;usp=drive_fs" xr:uid="{00000000-0004-0000-0200-0000CA030000}"/>
    <hyperlink ref="W99" r:id="rId972" display="https://drive.google.com/open?id=1U9e1eSa9kAY-WHTxSfpj6HWFMEDQUZd5&amp;authuser=ppmc.ccbandolin%40gmail.com&amp;usp=drive_fs" xr:uid="{00000000-0004-0000-0200-0000CB030000}"/>
    <hyperlink ref="Y99" r:id="rId973" display="https://drive.google.com/open?id=1UEFmqgOk-19VnZloadbZXxor8DzC1TBK&amp;authuser=ppmc.ccbandolin%40gmail.com&amp;usp=drive_fs" xr:uid="{00000000-0004-0000-0200-0000CC030000}"/>
    <hyperlink ref="Z99" r:id="rId974" display="https://drive.google.com/open?id=1UEFmqgOk-19VnZloadbZXxor8DzC1TBK&amp;authuser=ppmc.ccbandolin%40gmail.com&amp;usp=drive_fs" xr:uid="{00000000-0004-0000-0200-0000CD030000}"/>
    <hyperlink ref="A100" r:id="rId975" display="https://drive.google.com/open?id=1TLyLef222YD_e78rR11m1TDwHHQ6MIZg&amp;authuser=ppmc.ccbandolin%40gmail.com&amp;usp=drive_fs" xr:uid="{00000000-0004-0000-0200-0000CE030000}"/>
    <hyperlink ref="I100" r:id="rId976" display="https://drive.google.com/open?id=1MrZjxPCvnFGZGqfPhWaa2EXExyuFU9gp&amp;authuser=ppmc.ccbandolin%40gmail.com&amp;usp=drive_fs" xr:uid="{00000000-0004-0000-0200-0000CF030000}"/>
    <hyperlink ref="K100" r:id="rId977" display="https://drive.google.com/open?id=1TGeEEQPJtPIUe48EZsmz7ZD6MS8G3HgW&amp;authuser=ppmc.ccbandolin%40gmail.com&amp;usp=drive_fs" xr:uid="{00000000-0004-0000-0200-0000D0030000}"/>
    <hyperlink ref="L100" r:id="rId978" display="https://drive.google.com/open?id=1TGeEEQPJtPIUe48EZsmz7ZD6MS8G3HgW&amp;authuser=ppmc.ccbandolin%40gmail.com&amp;usp=drive_fs" xr:uid="{00000000-0004-0000-0200-0000D1030000}"/>
    <hyperlink ref="M100" r:id="rId979" display="https://drive.google.com/open?id=1TGeEEQPJtPIUe48EZsmz7ZD6MS8G3HgW&amp;authuser=ppmc.ccbandolin%40gmail.com&amp;usp=drive_fs" xr:uid="{00000000-0004-0000-0200-0000D2030000}"/>
    <hyperlink ref="O100" r:id="rId980" display="https://drive.google.com/open?id=1TLyLef222YD_e78rR11m1TDwHHQ6MIZg&amp;authuser=ppmc.ccbandolin%40gmail.com&amp;usp=drive_fs" xr:uid="{00000000-0004-0000-0200-0000D3030000}"/>
    <hyperlink ref="Q100" r:id="rId981" display="https://drive.google.com/open?id=1TLyLef222YD_e78rR11m1TDwHHQ6MIZg&amp;authuser=ppmc.ccbandolin%40gmail.com&amp;usp=drive_fs" xr:uid="{00000000-0004-0000-0200-0000D4030000}"/>
    <hyperlink ref="S100" r:id="rId982" display="https://drive.google.com/open?id=1sJ11URg8zbOh9ZgdJSLeRNLjtCoRryKC&amp;usp=drive_fs" xr:uid="{00000000-0004-0000-0200-0000D5030000}"/>
    <hyperlink ref="T100" r:id="rId983" display="https://drive.google.com/open?id=1sJ11URg8zbOh9ZgdJSLeRNLjtCoRryKC&amp;usp=drive_fs" xr:uid="{00000000-0004-0000-0200-0000D6030000}"/>
    <hyperlink ref="W100" r:id="rId984" display="https://drive.google.com/open?id=1T7DljDgM-NQ5WNfbWAs1lLkKaOeNd7JC&amp;authuser=ppmc.ccbandolin%40gmail.com&amp;usp=drive_fs" xr:uid="{00000000-0004-0000-0200-0000D7030000}"/>
    <hyperlink ref="Y100" r:id="rId985" display="https://drive.google.com/open?id=1TLyLef222YD_e78rR11m1TDwHHQ6MIZg&amp;authuser=ppmc.ccbandolin%40gmail.com&amp;usp=drive_fs" xr:uid="{00000000-0004-0000-0200-0000D8030000}"/>
    <hyperlink ref="Z100" r:id="rId986" display="https://drive.google.com/open?id=1TLyLef222YD_e78rR11m1TDwHHQ6MIZg&amp;authuser=ppmc.ccbandolin%40gmail.com&amp;usp=drive_fs" xr:uid="{00000000-0004-0000-0200-0000D9030000}"/>
    <hyperlink ref="A102" r:id="rId987" display="https://drive.google.com/open?id=1YHBm3JMTc6V9t7ezOUKhuXQLQsx-a-17&amp;authuser=ppmc.ccbandolin%40gmail.com&amp;usp=drive_fs" xr:uid="{00000000-0004-0000-0200-0000DA030000}"/>
    <hyperlink ref="K102" r:id="rId988" display="https://drive.google.com/open?id=1YKqjYWUGYSO5J7VuevIr8YhYJe9ehMTy&amp;authuser=ppmc.ccbandolin%40gmail.com&amp;usp=drive_fs" xr:uid="{00000000-0004-0000-0200-0000DB030000}"/>
    <hyperlink ref="L102" r:id="rId989" display="https://drive.google.com/open?id=1YKqjYWUGYSO5J7VuevIr8YhYJe9ehMTy&amp;authuser=ppmc.ccbandolin%40gmail.com&amp;usp=drive_fs" xr:uid="{00000000-0004-0000-0200-0000DC030000}"/>
    <hyperlink ref="M102" r:id="rId990" display="https://drive.google.com/open?id=1YKqjYWUGYSO5J7VuevIr8YhYJe9ehMTy&amp;authuser=ppmc.ccbandolin%40gmail.com&amp;usp=drive_fs" xr:uid="{00000000-0004-0000-0200-0000DD030000}"/>
    <hyperlink ref="O102" r:id="rId991" display="https://drive.google.com/open?id=1YHBm3JMTc6V9t7ezOUKhuXQLQsx-a-17&amp;authuser=ppmc.ccbandolin%40gmail.com&amp;usp=drive_fs" xr:uid="{00000000-0004-0000-0200-0000DE030000}"/>
    <hyperlink ref="Q102" r:id="rId992" display="https://drive.google.com/open?id=1YHBm3JMTc6V9t7ezOUKhuXQLQsx-a-17&amp;authuser=ppmc.ccbandolin%40gmail.com&amp;usp=drive_fs" xr:uid="{00000000-0004-0000-0200-0000DF030000}"/>
    <hyperlink ref="S102" r:id="rId993" display="https://drive.google.com/open?id=1iuIKTTgejI2Pq9avxf3pOPTY9vV05SrN&amp;usp=drive_fs" xr:uid="{00000000-0004-0000-0200-0000E0030000}"/>
    <hyperlink ref="T102" r:id="rId994" display="https://drive.google.com/open?id=1iuIKTTgejI2Pq9avxf3pOPTY9vV05SrN&amp;usp=drive_fs" xr:uid="{00000000-0004-0000-0200-0000E1030000}"/>
    <hyperlink ref="W102" r:id="rId995" display="https://drive.google.com/open?id=1YCApwe0VQYE0S1mDj50M1zO6q6ly-CPU&amp;authuser=ppmc.ccbandolin%40gmail.com&amp;usp=drive_fs" xr:uid="{00000000-0004-0000-0200-0000E2030000}"/>
    <hyperlink ref="Y102" r:id="rId996" display="https://drive.google.com/open?id=1YHBm3JMTc6V9t7ezOUKhuXQLQsx-a-17&amp;authuser=ppmc.ccbandolin%40gmail.com&amp;usp=drive_fs" xr:uid="{00000000-0004-0000-0200-0000E3030000}"/>
    <hyperlink ref="Z102" r:id="rId997" display="https://drive.google.com/open?id=1YHBm3JMTc6V9t7ezOUKhuXQLQsx-a-17&amp;authuser=ppmc.ccbandolin%40gmail.com&amp;usp=drive_fs" xr:uid="{00000000-0004-0000-0200-0000E4030000}"/>
    <hyperlink ref="A103" r:id="rId998" display="https://drive.google.com/open?id=1Yt6VBaNssnmdQMTuBYHrJx6XZdco7yOL&amp;authuser=ppmc.ccbandolin%40gmail.com&amp;usp=drive_fs" xr:uid="{00000000-0004-0000-0200-0000E5030000}"/>
    <hyperlink ref="K103" r:id="rId999" display="https://drive.google.com/open?id=1YvkrvWEMG3jq-PgxvogLS8ov2VNLP8-9&amp;authuser=ppmc.ccbandolin%40gmail.com&amp;usp=drive_fs" xr:uid="{00000000-0004-0000-0200-0000E6030000}"/>
    <hyperlink ref="L103" r:id="rId1000" display="https://drive.google.com/open?id=1YvkrvWEMG3jq-PgxvogLS8ov2VNLP8-9&amp;authuser=ppmc.ccbandolin%40gmail.com&amp;usp=drive_fs" xr:uid="{00000000-0004-0000-0200-0000E7030000}"/>
    <hyperlink ref="M103" r:id="rId1001" display="https://drive.google.com/open?id=1YvkrvWEMG3jq-PgxvogLS8ov2VNLP8-9&amp;authuser=ppmc.ccbandolin%40gmail.com&amp;usp=drive_fs" xr:uid="{00000000-0004-0000-0200-0000E8030000}"/>
    <hyperlink ref="O103" r:id="rId1002" display="https://drive.google.com/open?id=1Yt6VBaNssnmdQMTuBYHrJx6XZdco7yOL&amp;authuser=ppmc.ccbandolin%40gmail.com&amp;usp=drive_fs" xr:uid="{00000000-0004-0000-0200-0000E9030000}"/>
    <hyperlink ref="Q103" r:id="rId1003" display="https://drive.google.com/open?id=1Yt6VBaNssnmdQMTuBYHrJx6XZdco7yOL&amp;authuser=ppmc.ccbandolin%40gmail.com&amp;usp=drive_fs" xr:uid="{00000000-0004-0000-0200-0000EA030000}"/>
    <hyperlink ref="S103" r:id="rId1004" display="https://drive.google.com/open?id=1iw_HgjnV_pwMfv901d9DDRFx7_yc_rtM&amp;usp=drive_fs" xr:uid="{00000000-0004-0000-0200-0000EB030000}"/>
    <hyperlink ref="T103" r:id="rId1005" display="https://drive.google.com/open?id=1iw_HgjnV_pwMfv901d9DDRFx7_yc_rtM&amp;usp=drive_fs" xr:uid="{00000000-0004-0000-0200-0000EC030000}"/>
    <hyperlink ref="W103" r:id="rId1006" display="https://drive.google.com/open?id=1YpTpoPIrs5Yi0iEEV5flOnQpObjsalhc&amp;authuser=ppmc.ccbandolin%40gmail.com&amp;usp=drive_fs" xr:uid="{00000000-0004-0000-0200-0000ED030000}"/>
    <hyperlink ref="Y103" r:id="rId1007" display="https://drive.google.com/open?id=1Yt6VBaNssnmdQMTuBYHrJx6XZdco7yOL&amp;authuser=ppmc.ccbandolin%40gmail.com&amp;usp=drive_fs" xr:uid="{00000000-0004-0000-0200-0000EE030000}"/>
    <hyperlink ref="Z103" r:id="rId1008" display="https://drive.google.com/open?id=1Yt6VBaNssnmdQMTuBYHrJx6XZdco7yOL&amp;authuser=ppmc.ccbandolin%40gmail.com&amp;usp=drive_fs" xr:uid="{00000000-0004-0000-0200-0000EF030000}"/>
    <hyperlink ref="A104" r:id="rId1009" display="https://drive.google.com/open?id=1YUWfFusu_Qz_RHABuVLkxKvzz5AbNmV1&amp;authuser=ppmc.ccbandolin%40gmail.com&amp;usp=drive_fs" xr:uid="{00000000-0004-0000-0200-0000F0030000}"/>
    <hyperlink ref="K104" r:id="rId1010" display="https://drive.google.com/open?id=1YV7m7XQkDHbNl523rXVmlfx1_fdrEe6n&amp;authuser=ppmc.ccbandolin%40gmail.com&amp;usp=drive_fs" xr:uid="{00000000-0004-0000-0200-0000F1030000}"/>
    <hyperlink ref="L104" r:id="rId1011" display="https://drive.google.com/open?id=1YV7m7XQkDHbNl523rXVmlfx1_fdrEe6n&amp;authuser=ppmc.ccbandolin%40gmail.com&amp;usp=drive_fs" xr:uid="{00000000-0004-0000-0200-0000F2030000}"/>
    <hyperlink ref="M104" r:id="rId1012" display="https://drive.google.com/open?id=1YV7m7XQkDHbNl523rXVmlfx1_fdrEe6n&amp;authuser=ppmc.ccbandolin%40gmail.com&amp;usp=drive_fs" xr:uid="{00000000-0004-0000-0200-0000F3030000}"/>
    <hyperlink ref="O104" r:id="rId1013" display="https://drive.google.com/open?id=1YUWfFusu_Qz_RHABuVLkxKvzz5AbNmV1&amp;authuser=ppmc.ccbandolin%40gmail.com&amp;usp=drive_fs" xr:uid="{00000000-0004-0000-0200-0000F4030000}"/>
    <hyperlink ref="Q104" r:id="rId1014" display="https://drive.google.com/open?id=1YUWfFusu_Qz_RHABuVLkxKvzz5AbNmV1&amp;authuser=ppmc.ccbandolin%40gmail.com&amp;usp=drive_fs" xr:uid="{00000000-0004-0000-0200-0000F5030000}"/>
    <hyperlink ref="S104" r:id="rId1015" display="https://drive.google.com/open?id=1rZATPesOeMkn5UeWDwWnwa_Gu-wYJ98U&amp;usp=drive_fs" xr:uid="{00000000-0004-0000-0200-0000F6030000}"/>
    <hyperlink ref="T104" r:id="rId1016" display="https://drive.google.com/open?id=1rZATPesOeMkn5UeWDwWnwa_Gu-wYJ98U&amp;usp=drive_fs" xr:uid="{00000000-0004-0000-0200-0000F7030000}"/>
    <hyperlink ref="W104" r:id="rId1017" display="https://drive.google.com/open?id=1YLBY-EF9_bZcGSFjl8MARUCZeOjaqFUA&amp;authuser=ppmc.ccbandolin%40gmail.com&amp;usp=drive_fs" xr:uid="{00000000-0004-0000-0200-0000F8030000}"/>
    <hyperlink ref="Y104" r:id="rId1018" display="https://drive.google.com/file/d/1YUWfFusu_Qz_RHABuVLkxKvzz5AbNmV1/view?usp=sharing" xr:uid="{00000000-0004-0000-0200-0000F9030000}"/>
    <hyperlink ref="Z104" r:id="rId1019" display="https://drive.google.com/file/d/1YUWfFusu_Qz_RHABuVLkxKvzz5AbNmV1/view?usp=sharing" xr:uid="{00000000-0004-0000-0200-0000FA030000}"/>
    <hyperlink ref="A105" r:id="rId1020" display="https://drive.google.com/open?id=1YWg5zUwSwvQBYaiy5UZCj-EXDgOrrhvM&amp;authuser=ppmc.ccbandolin%40gmail.com&amp;usp=drive_fs" xr:uid="{00000000-0004-0000-0200-0000FB030000}"/>
    <hyperlink ref="K105" r:id="rId1021" display="https://drive.google.com/open?id=1YjjjwfrKjGuPL6FXHUcjv-n8UJAsn2mW&amp;authuser=ppmc.ccbandolin%40gmail.com&amp;usp=drive_fs" xr:uid="{00000000-0004-0000-0200-0000FC030000}"/>
    <hyperlink ref="L105" r:id="rId1022" display="https://drive.google.com/open?id=1YjjjwfrKjGuPL6FXHUcjv-n8UJAsn2mW&amp;authuser=ppmc.ccbandolin%40gmail.com&amp;usp=drive_fs" xr:uid="{00000000-0004-0000-0200-0000FD030000}"/>
    <hyperlink ref="M105" r:id="rId1023" display="https://drive.google.com/open?id=1YjjjwfrKjGuPL6FXHUcjv-n8UJAsn2mW&amp;authuser=ppmc.ccbandolin%40gmail.com&amp;usp=drive_fs" xr:uid="{00000000-0004-0000-0200-0000FE030000}"/>
    <hyperlink ref="O105" r:id="rId1024" display="https://drive.google.com/open?id=1YWg5zUwSwvQBYaiy5UZCj-EXDgOrrhvM&amp;authuser=ppmc.ccbandolin%40gmail.com&amp;usp=drive_fs" xr:uid="{00000000-0004-0000-0200-0000FF030000}"/>
    <hyperlink ref="Q105" r:id="rId1025" display="https://drive.google.com/open?id=1YWg5zUwSwvQBYaiy5UZCj-EXDgOrrhvM&amp;authuser=ppmc.ccbandolin%40gmail.com&amp;usp=drive_fs" xr:uid="{00000000-0004-0000-0200-000000040000}"/>
    <hyperlink ref="S105" r:id="rId1026" display="https://drive.google.com/open?id=14RVrsFb6gyioum965RHSKEF8NjlCvBo8&amp;usp=drive_fs" xr:uid="{00000000-0004-0000-0200-000001040000}"/>
    <hyperlink ref="T105" r:id="rId1027" display="https://drive.google.com/open?id=14RVrsFb6gyioum965RHSKEF8NjlCvBo8&amp;usp=drive_fs" xr:uid="{00000000-0004-0000-0200-000002040000}"/>
    <hyperlink ref="W105" r:id="rId1028" display="https://drive.google.com/open?id=1YWMyzClFl5fKhhjmP72OrJrJEMbA1w-x&amp;authuser=ppmc.ccbandolin%40gmail.com&amp;usp=drive_fs" xr:uid="{00000000-0004-0000-0200-000003040000}"/>
    <hyperlink ref="Y105" r:id="rId1029" display="https://drive.google.com/open?id=1YWg5zUwSwvQBYaiy5UZCj-EXDgOrrhvM&amp;authuser=ppmc.ccbandolin%40gmail.com&amp;usp=drive_fs" xr:uid="{00000000-0004-0000-0200-000004040000}"/>
    <hyperlink ref="Z105" r:id="rId1030" display="https://drive.google.com/open?id=1YWg5zUwSwvQBYaiy5UZCj-EXDgOrrhvM&amp;authuser=ppmc.ccbandolin%40gmail.com&amp;usp=drive_fs" xr:uid="{00000000-0004-0000-0200-000005040000}"/>
    <hyperlink ref="A106" r:id="rId1031" display="https://drive.google.com/open?id=1Yc4COgx_dkiHsbotFq6LnYMDGdFe9evd&amp;authuser=ppmc.ccbandolin%40gmail.com&amp;usp=drive_fs" xr:uid="{00000000-0004-0000-0200-000006040000}"/>
    <hyperlink ref="K106" r:id="rId1032" display="https://drive.google.com/open?id=1YjjjwfrKjGuPL6FXHUcjv-n8UJAsn2mW&amp;authuser=ppmc.ccbandolin%40gmail.com&amp;usp=drive_fs" xr:uid="{00000000-0004-0000-0200-000007040000}"/>
    <hyperlink ref="L106" r:id="rId1033" display="https://drive.google.com/open?id=1YjjjwfrKjGuPL6FXHUcjv-n8UJAsn2mW&amp;authuser=ppmc.ccbandolin%40gmail.com&amp;usp=drive_fs" xr:uid="{00000000-0004-0000-0200-000008040000}"/>
    <hyperlink ref="M106" r:id="rId1034" display="https://drive.google.com/open?id=1YjjjwfrKjGuPL6FXHUcjv-n8UJAsn2mW&amp;authuser=ppmc.ccbandolin%40gmail.com&amp;usp=drive_fs" xr:uid="{00000000-0004-0000-0200-000009040000}"/>
    <hyperlink ref="O106" r:id="rId1035" display="https://drive.google.com/open?id=1Yc4COgx_dkiHsbotFq6LnYMDGdFe9evd&amp;authuser=ppmc.ccbandolin%40gmail.com&amp;usp=drive_fs" xr:uid="{00000000-0004-0000-0200-00000A040000}"/>
    <hyperlink ref="Q106" r:id="rId1036" display="https://drive.google.com/open?id=1Yc4COgx_dkiHsbotFq6LnYMDGdFe9evd&amp;authuser=ppmc.ccbandolin%40gmail.com&amp;usp=drive_fs" xr:uid="{00000000-0004-0000-0200-00000B040000}"/>
    <hyperlink ref="S106" r:id="rId1037" display="https://drive.google.com/open?id=14ZCBVfl1C2_QiuFF2ODWDZIwbS70Yhgc&amp;usp=drive_fs" xr:uid="{00000000-0004-0000-0200-00000C040000}"/>
    <hyperlink ref="T106" r:id="rId1038" display="https://drive.google.com/open?id=14ZCBVfl1C2_QiuFF2ODWDZIwbS70Yhgc&amp;usp=drive_fs" xr:uid="{00000000-0004-0000-0200-00000D040000}"/>
    <hyperlink ref="W106" r:id="rId1039" display="https://drive.google.com/open?id=1YWMyzClFl5fKhhjmP72OrJrJEMbA1w-x&amp;authuser=ppmc.ccbandolin%40gmail.com&amp;usp=drive_fs" xr:uid="{00000000-0004-0000-0200-00000E040000}"/>
    <hyperlink ref="Y106" r:id="rId1040" display="https://drive.google.com/open?id=1Yc4COgx_dkiHsbotFq6LnYMDGdFe9evd&amp;authuser=ppmc.ccbandolin%40gmail.com&amp;usp=drive_fs" xr:uid="{00000000-0004-0000-0200-00000F040000}"/>
    <hyperlink ref="Z106" r:id="rId1041" display="https://drive.google.com/open?id=1Yc4COgx_dkiHsbotFq6LnYMDGdFe9evd&amp;authuser=ppmc.ccbandolin%40gmail.com&amp;usp=drive_fs" xr:uid="{00000000-0004-0000-0200-000010040000}"/>
    <hyperlink ref="A107" r:id="rId1042" display="https://drive.google.com/open?id=1lIJjcWliDtu-N1K4NdaC5bN7gSVMz6Oz&amp;usp=drive_fs" xr:uid="{00000000-0004-0000-0200-000011040000}"/>
    <hyperlink ref="K107" r:id="rId1043" display="https://drive.google.com/open?id=1lIJjcWliDtu-N1K4NdaC5bN7gSVMz6Oz&amp;usp=drive_fs" xr:uid="{00000000-0004-0000-0200-000012040000}"/>
    <hyperlink ref="L107" r:id="rId1044" display="https://drive.google.com/open?id=1lIJjcWliDtu-N1K4NdaC5bN7gSVMz6Oz&amp;usp=drive_fs" xr:uid="{00000000-0004-0000-0200-000013040000}"/>
    <hyperlink ref="M107" r:id="rId1045" display="https://drive.google.com/open?id=1lIJjcWliDtu-N1K4NdaC5bN7gSVMz6Oz&amp;usp=drive_fs" xr:uid="{00000000-0004-0000-0200-000014040000}"/>
    <hyperlink ref="O107" r:id="rId1046" display="https://drive.google.com/open?id=1lIJjcWliDtu-N1K4NdaC5bN7gSVMz6Oz&amp;usp=drive_fs" xr:uid="{00000000-0004-0000-0200-000015040000}"/>
    <hyperlink ref="Q107" r:id="rId1047" display="https://drive.google.com/open?id=1lIJjcWliDtu-N1K4NdaC5bN7gSVMz6Oz&amp;usp=drive_fs" xr:uid="{00000000-0004-0000-0200-000016040000}"/>
    <hyperlink ref="S107" r:id="rId1048" display="https://drive.google.com/open?id=1jacK5l0GNkNzVSpN9O7VOnU8XOYMbdND&amp;usp=drive_fs" xr:uid="{00000000-0004-0000-0200-000017040000}"/>
    <hyperlink ref="T107" r:id="rId1049" display="https://drive.google.com/open?id=1jacK5l0GNkNzVSpN9O7VOnU8XOYMbdND&amp;usp=drive_fs" xr:uid="{00000000-0004-0000-0200-000018040000}"/>
    <hyperlink ref="W107" r:id="rId1050" display="https://drive.google.com/open?id=1uHbx-wWWcyVND_HgNWDdQVtDCwM6qgv2&amp;usp=drive_fs" xr:uid="{00000000-0004-0000-0200-000019040000}"/>
    <hyperlink ref="Y107" r:id="rId1051" display="https://drive.google.com/open?id=1lIJjcWliDtu-N1K4NdaC5bN7gSVMz6Oz&amp;usp=drive_fs" xr:uid="{00000000-0004-0000-0200-00001A040000}"/>
    <hyperlink ref="Z107" r:id="rId1052" display="https://drive.google.com/open?id=1lIJjcWliDtu-N1K4NdaC5bN7gSVMz6Oz&amp;usp=drive_fs" xr:uid="{00000000-0004-0000-0200-00001B040000}"/>
    <hyperlink ref="A108" r:id="rId1053" display="https://drive.google.com/open?id=1gAo7ICm3cwwgYcOiJK3UBcxxs1yhW83z&amp;usp=drive_fs" xr:uid="{00000000-0004-0000-0200-00001C040000}"/>
    <hyperlink ref="K108" r:id="rId1054" display="https://drive.google.com/open?id=1gGqK8TR0AS0o35QYJFVWekCkjozqvquS&amp;usp=drive_fs" xr:uid="{00000000-0004-0000-0200-00001D040000}"/>
    <hyperlink ref="L108" r:id="rId1055" display="https://drive.google.com/open?id=1gGqK8TR0AS0o35QYJFVWekCkjozqvquS&amp;usp=drive_fs" xr:uid="{00000000-0004-0000-0200-00001E040000}"/>
    <hyperlink ref="M108" r:id="rId1056" display="https://drive.google.com/open?id=1gGqK8TR0AS0o35QYJFVWekCkjozqvquS&amp;usp=drive_fs" xr:uid="{00000000-0004-0000-0200-00001F040000}"/>
    <hyperlink ref="O108" r:id="rId1057" display="https://drive.google.com/open?id=1gAo7ICm3cwwgYcOiJK3UBcxxs1yhW83z&amp;usp=drive_fs" xr:uid="{00000000-0004-0000-0200-000020040000}"/>
    <hyperlink ref="Q108" r:id="rId1058" display="https://drive.google.com/open?id=1gAo7ICm3cwwgYcOiJK3UBcxxs1yhW83z&amp;usp=drive_fs" xr:uid="{00000000-0004-0000-0200-000021040000}"/>
    <hyperlink ref="S108" r:id="rId1059" display="https://drive.google.com/open?id=14XIAgGWQCVFS59BClGv1MOAREySjsfir&amp;usp=drive_fs" xr:uid="{00000000-0004-0000-0200-000022040000}"/>
    <hyperlink ref="T108" r:id="rId1060" display="https://drive.google.com/open?id=14XIAgGWQCVFS59BClGv1MOAREySjsfir&amp;usp=drive_fs" xr:uid="{00000000-0004-0000-0200-000023040000}"/>
    <hyperlink ref="W108" r:id="rId1061" display="https://drive.google.com/open?id=1frxivl1WQMB8kL49Uf2w8LQj3KNPmuHT&amp;usp=drive_fs" xr:uid="{00000000-0004-0000-0200-000024040000}"/>
    <hyperlink ref="Y108" r:id="rId1062" display="https://drive.google.com/open?id=1gAo7ICm3cwwgYcOiJK3UBcxxs1yhW83z&amp;usp=drive_fs" xr:uid="{00000000-0004-0000-0200-000025040000}"/>
    <hyperlink ref="Z108" r:id="rId1063" display="https://drive.google.com/open?id=1gAo7ICm3cwwgYcOiJK3UBcxxs1yhW83z&amp;usp=drive_fs" xr:uid="{00000000-0004-0000-0200-000026040000}"/>
    <hyperlink ref="A109" r:id="rId1064" display="https://drive.google.com/open?id=1xo7iCJmJJBurK9lBLrfQoy5uLy-EX_bT&amp;usp=drive_fs" xr:uid="{00000000-0004-0000-0200-000027040000}"/>
    <hyperlink ref="K109" r:id="rId1065" display="https://drive.google.com/open?id=1gS-qQtz8yG-cldSsK-busrNiyFv_pX6k&amp;usp=drive_fs" xr:uid="{00000000-0004-0000-0200-000028040000}"/>
    <hyperlink ref="L109" r:id="rId1066" display="https://drive.google.com/open?id=1gS-qQtz8yG-cldSsK-busrNiyFv_pX6k&amp;usp=drive_fs" xr:uid="{00000000-0004-0000-0200-000029040000}"/>
    <hyperlink ref="M109" r:id="rId1067" display="https://drive.google.com/open?id=1gS-qQtz8yG-cldSsK-busrNiyFv_pX6k&amp;usp=drive_fs" xr:uid="{00000000-0004-0000-0200-00002A040000}"/>
    <hyperlink ref="O109" r:id="rId1068" display="https://drive.google.com/open?id=1xo7iCJmJJBurK9lBLrfQoy5uLy-EX_bT&amp;usp=drive_fs" xr:uid="{00000000-0004-0000-0200-00002B040000}"/>
    <hyperlink ref="Q109" r:id="rId1069" display="https://drive.google.com/open?id=1xo7iCJmJJBurK9lBLrfQoy5uLy-EX_bT&amp;usp=drive_fs" xr:uid="{00000000-0004-0000-0200-00002C040000}"/>
    <hyperlink ref="W109" r:id="rId1070" display="https://drive.google.com/open?id=1gBTAXkZSy-xXcKIPPyEQ5c_qpE-6hSu0&amp;usp=drive_fs" xr:uid="{00000000-0004-0000-0200-00002D040000}"/>
    <hyperlink ref="Y109" r:id="rId1071" display="https://drive.google.com/open?id=1xo7iCJmJJBurK9lBLrfQoy5uLy-EX_bT&amp;usp=drive_fs" xr:uid="{00000000-0004-0000-0200-00002E040000}"/>
    <hyperlink ref="Z109" r:id="rId1072" display="https://drive.google.com/open?id=1xo7iCJmJJBurK9lBLrfQoy5uLy-EX_bT&amp;usp=drive_fs" xr:uid="{00000000-0004-0000-0200-00002F040000}"/>
    <hyperlink ref="A110" r:id="rId1073" display="https://drive.google.com/open?id=1tqoCum8M2D__KmpmRH8yQpQg0OI6zxYR&amp;usp=drive_fs" xr:uid="{00000000-0004-0000-0200-000030040000}"/>
    <hyperlink ref="K110" r:id="rId1074" display="https://drive.google.com/open?id=1tuErTyN24OgRAf68c8N7H-rmIlh354T5&amp;usp=drive_fs" xr:uid="{00000000-0004-0000-0200-000031040000}"/>
    <hyperlink ref="L110" r:id="rId1075" display="https://drive.google.com/open?id=1tuErTyN24OgRAf68c8N7H-rmIlh354T5&amp;usp=drive_fs" xr:uid="{00000000-0004-0000-0200-000032040000}"/>
    <hyperlink ref="M110" r:id="rId1076" display="https://drive.google.com/open?id=1tuErTyN24OgRAf68c8N7H-rmIlh354T5&amp;usp=drive_fs" xr:uid="{00000000-0004-0000-0200-000033040000}"/>
    <hyperlink ref="O110" r:id="rId1077" display="https://drive.google.com/open?id=1tqoCum8M2D__KmpmRH8yQpQg0OI6zxYR&amp;usp=drive_fs" xr:uid="{00000000-0004-0000-0200-000034040000}"/>
    <hyperlink ref="Q110" r:id="rId1078" display="https://drive.google.com/open?id=1tqoCum8M2D__KmpmRH8yQpQg0OI6zxYR&amp;usp=drive_fs" xr:uid="{00000000-0004-0000-0200-000035040000}"/>
    <hyperlink ref="S110" r:id="rId1079" display="https://drive.google.com/open?id=1j3sqZ-RqmfgLMooaEOvKxVjm_JRHkBy0&amp;usp=drive_fs" xr:uid="{00000000-0004-0000-0200-000036040000}"/>
    <hyperlink ref="T110" r:id="rId1080" display="https://drive.google.com/open?id=1j3sqZ-RqmfgLMooaEOvKxVjm_JRHkBy0&amp;usp=drive_fs" xr:uid="{00000000-0004-0000-0200-000037040000}"/>
    <hyperlink ref="W110" r:id="rId1081" display="https://drive.google.com/open?id=1tz3_ize8L8GCvqZNXBhWAL7CavVfro98&amp;usp=drive_fs" xr:uid="{00000000-0004-0000-0200-000038040000}"/>
    <hyperlink ref="Y110" r:id="rId1082" display="https://drive.google.com/open?id=1tqoCum8M2D__KmpmRH8yQpQg0OI6zxYR&amp;usp=drive_fs" xr:uid="{00000000-0004-0000-0200-000039040000}"/>
    <hyperlink ref="Z110" r:id="rId1083" display="https://drive.google.com/open?id=1tqoCum8M2D__KmpmRH8yQpQg0OI6zxYR&amp;usp=drive_fs" xr:uid="{00000000-0004-0000-0200-00003A040000}"/>
    <hyperlink ref="A111" r:id="rId1084" display="https://drive.google.com/open?id=1ub-pAArdAp5FPAz8mjIpzgt3ejK_l0Z5&amp;usp=drive_fs" xr:uid="{00000000-0004-0000-0200-00003B040000}"/>
    <hyperlink ref="K111" r:id="rId1085" display="https://drive.google.com/open?id=1unU7nBN7kZhCQHjcAT4pjpRtDXx4_An5&amp;usp=drive_fs" xr:uid="{00000000-0004-0000-0200-00003C040000}"/>
    <hyperlink ref="L111" r:id="rId1086" display="https://drive.google.com/open?id=1unU7nBN7kZhCQHjcAT4pjpRtDXx4_An5&amp;usp=drive_fs" xr:uid="{00000000-0004-0000-0200-00003D040000}"/>
    <hyperlink ref="M111" r:id="rId1087" display="https://drive.google.com/open?id=1unU7nBN7kZhCQHjcAT4pjpRtDXx4_An5&amp;usp=drive_fs" xr:uid="{00000000-0004-0000-0200-00003E040000}"/>
    <hyperlink ref="O111" r:id="rId1088" display="https://drive.google.com/open?id=1ub-pAArdAp5FPAz8mjIpzgt3ejK_l0Z5&amp;usp=drive_fs" xr:uid="{00000000-0004-0000-0200-00003F040000}"/>
    <hyperlink ref="Q111" r:id="rId1089" display="https://drive.google.com/open?id=1ub-pAArdAp5FPAz8mjIpzgt3ejK_l0Z5&amp;usp=drive_fs" xr:uid="{00000000-0004-0000-0200-000040040000}"/>
    <hyperlink ref="S111" r:id="rId1090" display="https://drive.google.com/open?id=1j-pFUBEiJJ-7RykuZUfU-VMMJIwTnjP_&amp;usp=drive_fs" xr:uid="{00000000-0004-0000-0200-000041040000}"/>
    <hyperlink ref="T111" r:id="rId1091" display="https://drive.google.com/open?id=1j-pFUBEiJJ-7RykuZUfU-VMMJIwTnjP_&amp;usp=drive_fs" xr:uid="{00000000-0004-0000-0200-000042040000}"/>
    <hyperlink ref="W111" r:id="rId1092" display="https://drive.google.com/open?id=1v-3wsXwuCydMqpK7BpIf7mtxiOmkgbJY&amp;usp=drive_fs" xr:uid="{00000000-0004-0000-0200-000043040000}"/>
    <hyperlink ref="Y111" r:id="rId1093" display="https://drive.google.com/open?id=1ub-pAArdAp5FPAz8mjIpzgt3ejK_l0Z5&amp;usp=drive_fs" xr:uid="{00000000-0004-0000-0200-000044040000}"/>
    <hyperlink ref="Z111" r:id="rId1094" display="https://drive.google.com/open?id=1ub-pAArdAp5FPAz8mjIpzgt3ejK_l0Z5&amp;usp=drive_fs" xr:uid="{00000000-0004-0000-0200-000045040000}"/>
    <hyperlink ref="A112" r:id="rId1095" display="https://drive.google.com/open?id=1uN52nRj5Cxja0w-W_jtDG3Iu3VN3DJLB&amp;usp=drive_fs" xr:uid="{00000000-0004-0000-0200-000046040000}"/>
    <hyperlink ref="K112" r:id="rId1096" display="https://drive.google.com/open?id=1uWCO8fiifjzfpP3X8KDzUusI_ZwgI8-0&amp;usp=drive_fs" xr:uid="{00000000-0004-0000-0200-000047040000}"/>
    <hyperlink ref="L112" r:id="rId1097" display="https://drive.google.com/open?id=1uWCO8fiifjzfpP3X8KDzUusI_ZwgI8-0&amp;usp=drive_fs" xr:uid="{00000000-0004-0000-0200-000048040000}"/>
    <hyperlink ref="M112" r:id="rId1098" display="https://drive.google.com/open?id=1uWCO8fiifjzfpP3X8KDzUusI_ZwgI8-0&amp;usp=drive_fs" xr:uid="{00000000-0004-0000-0200-000049040000}"/>
    <hyperlink ref="O112" r:id="rId1099" display="https://drive.google.com/open?id=1uN52nRj5Cxja0w-W_jtDG3Iu3VN3DJLB&amp;usp=drive_fs" xr:uid="{00000000-0004-0000-0200-00004A040000}"/>
    <hyperlink ref="Q112" r:id="rId1100" display="https://drive.google.com/open?id=1uN52nRj5Cxja0w-W_jtDG3Iu3VN3DJLB&amp;usp=drive_fs" xr:uid="{00000000-0004-0000-0200-00004B040000}"/>
    <hyperlink ref="S112" r:id="rId1101" display="https://drive.google.com/open?id=1izY3THgBkhEhxvnJj0tewJqR1E-SW1rt&amp;usp=drive_fs" xr:uid="{00000000-0004-0000-0200-00004C040000}"/>
    <hyperlink ref="T112" r:id="rId1102" display="https://drive.google.com/open?id=1izY3THgBkhEhxvnJj0tewJqR1E-SW1rt&amp;usp=drive_fs" xr:uid="{00000000-0004-0000-0200-00004D040000}"/>
    <hyperlink ref="W112" r:id="rId1103" display="https://drive.google.com/open?id=1uZeYnbZq_8nohHSzKrzDvSULImR_sFiv&amp;usp=drive_fs" xr:uid="{00000000-0004-0000-0200-00004E040000}"/>
    <hyperlink ref="Y112" r:id="rId1104" display="https://drive.google.com/open?id=1uN52nRj5Cxja0w-W_jtDG3Iu3VN3DJLB&amp;usp=drive_fs" xr:uid="{00000000-0004-0000-0200-00004F040000}"/>
    <hyperlink ref="Z112" r:id="rId1105" display="https://drive.google.com/open?id=1uN52nRj5Cxja0w-W_jtDG3Iu3VN3DJLB&amp;usp=drive_fs" xr:uid="{00000000-0004-0000-0200-000050040000}"/>
    <hyperlink ref="A113" r:id="rId1106" display="https://drive.google.com/open?id=1gkv2ac_yPEDjZWfLiNwyxamBBfCA5hxO&amp;usp=drive_fs" xr:uid="{00000000-0004-0000-0200-000051040000}"/>
    <hyperlink ref="K113" r:id="rId1107" display="https://drive.google.com/open?id=1ggxOKap6PQ6xE_y9rEIj4gWWnnPuAW_r&amp;usp=drive_fs" xr:uid="{00000000-0004-0000-0200-000052040000}"/>
    <hyperlink ref="L113" r:id="rId1108" display="https://drive.google.com/open?id=1ggxOKap6PQ6xE_y9rEIj4gWWnnPuAW_r&amp;usp=drive_fs" xr:uid="{00000000-0004-0000-0200-000053040000}"/>
    <hyperlink ref="M113" r:id="rId1109" display="https://drive.google.com/open?id=1ggxOKap6PQ6xE_y9rEIj4gWWnnPuAW_r&amp;usp=drive_fs" xr:uid="{00000000-0004-0000-0200-000054040000}"/>
    <hyperlink ref="O113" r:id="rId1110" display="https://drive.google.com/open?id=1gkv2ac_yPEDjZWfLiNwyxamBBfCA5hxO&amp;usp=drive_fs" xr:uid="{00000000-0004-0000-0200-000055040000}"/>
    <hyperlink ref="Q113" r:id="rId1111" display="https://drive.google.com/open?id=1gkv2ac_yPEDjZWfLiNwyxamBBfCA5hxO&amp;usp=drive_fs" xr:uid="{00000000-0004-0000-0200-000056040000}"/>
    <hyperlink ref="S113" r:id="rId1112" display="https://drive.google.com/open?id=14WuXXn9jGejEQ_DdaQAMXnet775MOANw&amp;usp=drive_fs" xr:uid="{00000000-0004-0000-0200-000057040000}"/>
    <hyperlink ref="T113" r:id="rId1113" display="https://drive.google.com/open?id=14WuXXn9jGejEQ_DdaQAMXnet775MOANw&amp;usp=drive_fs" xr:uid="{00000000-0004-0000-0200-000058040000}"/>
    <hyperlink ref="W113" r:id="rId1114" display="https://drive.google.com/open?id=1gTiiVSMPgGuh3i06QzZl4PeK3AmLWVOo&amp;usp=drive_fs" xr:uid="{00000000-0004-0000-0200-000059040000}"/>
    <hyperlink ref="Y113" r:id="rId1115" display="https://drive.google.com/open?id=1gkv2ac_yPEDjZWfLiNwyxamBBfCA5hxO&amp;usp=drive_fs" xr:uid="{00000000-0004-0000-0200-00005A040000}"/>
    <hyperlink ref="Z113" r:id="rId1116" display="https://drive.google.com/open?id=1gkv2ac_yPEDjZWfLiNwyxamBBfCA5hxO&amp;usp=drive_fs" xr:uid="{00000000-0004-0000-0200-00005B040000}"/>
    <hyperlink ref="A114" r:id="rId1117" display="https://drive.google.com/open?id=1h28uhQkdl08R70lHCxVAe2Rm6iHd6mKF&amp;usp=drive_fs" xr:uid="{00000000-0004-0000-0200-00005C040000}"/>
    <hyperlink ref="K114" r:id="rId1118" display="https://drive.google.com/open?id=1h59DjxtRWQmxJU7_6XE3L3WH3erQhHWE&amp;usp=drive_fs" xr:uid="{00000000-0004-0000-0200-00005D040000}"/>
    <hyperlink ref="L114" r:id="rId1119" display="https://drive.google.com/open?id=1h59DjxtRWQmxJU7_6XE3L3WH3erQhHWE&amp;usp=drive_fs" xr:uid="{00000000-0004-0000-0200-00005E040000}"/>
    <hyperlink ref="M114" r:id="rId1120" display="https://drive.google.com/open?id=1h59DjxtRWQmxJU7_6XE3L3WH3erQhHWE&amp;usp=drive_fs" xr:uid="{00000000-0004-0000-0200-00005F040000}"/>
    <hyperlink ref="O114" r:id="rId1121" display="https://drive.google.com/open?id=1h28uhQkdl08R70lHCxVAe2Rm6iHd6mKF&amp;usp=drive_fs" xr:uid="{00000000-0004-0000-0200-000060040000}"/>
    <hyperlink ref="Q114" r:id="rId1122" display="https://drive.google.com/open?id=1h28uhQkdl08R70lHCxVAe2Rm6iHd6mKF&amp;usp=drive_fs" xr:uid="{00000000-0004-0000-0200-000061040000}"/>
    <hyperlink ref="S114" r:id="rId1123" display="https://drive.google.com/open?id=14U5LGRsL5BZfaOAuxDY8mnZ6BtHkn5Iu&amp;usp=drive_fs" xr:uid="{00000000-0004-0000-0200-000062040000}"/>
    <hyperlink ref="T114" r:id="rId1124" display="https://drive.google.com/open?id=14U5LGRsL5BZfaOAuxDY8mnZ6BtHkn5Iu&amp;usp=drive_fs" xr:uid="{00000000-0004-0000-0200-000063040000}"/>
    <hyperlink ref="W114" r:id="rId1125" display="https://drive.google.com/open?id=1gagINSGgjE4aDpBiLuz7NKt6xiUkX_Ce&amp;usp=drive_fs" xr:uid="{00000000-0004-0000-0200-000064040000}"/>
    <hyperlink ref="Y114" r:id="rId1126" display="https://drive.google.com/open?id=1h28uhQkdl08R70lHCxVAe2Rm6iHd6mKF&amp;usp=drive_fs" xr:uid="{00000000-0004-0000-0200-000065040000}"/>
    <hyperlink ref="Z114" r:id="rId1127" display="https://drive.google.com/open?id=1h28uhQkdl08R70lHCxVAe2Rm6iHd6mKF&amp;usp=drive_fs" xr:uid="{00000000-0004-0000-0200-000066040000}"/>
    <hyperlink ref="A115" r:id="rId1128" display="https://drive.google.com/open?id=1hE7gAKcImmjW7CanGIXyPbG8Gr18zuNl&amp;usp=drive_fs" xr:uid="{00000000-0004-0000-0200-000067040000}"/>
    <hyperlink ref="S115" r:id="rId1129" display="https://drive.google.com/open?id=1j7Qw3tBJoCuB3fKBpYiaKLfNsa-6J3oT&amp;usp=drive_fs" xr:uid="{00000000-0004-0000-0200-000068040000}"/>
    <hyperlink ref="T115" r:id="rId1130" display="https://drive.google.com/open?id=1j7Qw3tBJoCuB3fKBpYiaKLfNsa-6J3oT&amp;usp=drive_fs" xr:uid="{00000000-0004-0000-0200-000069040000}"/>
    <hyperlink ref="A117" r:id="rId1131" display="https://drive.google.com/open?id=1y_RSE6Zc7TRNhBtxPw6dM6f5L78OyEL9&amp;usp=drive_fs" xr:uid="{00000000-0004-0000-0200-00006A040000}"/>
    <hyperlink ref="S117" r:id="rId1132" display="https://drive.google.com/open?id=1jtQjoEG8L4tm3s_d8-7T2jeQLeWC4saL&amp;usp=drive_fs" xr:uid="{00000000-0004-0000-0200-00006B040000}"/>
    <hyperlink ref="T117" r:id="rId1133" display="https://drive.google.com/open?id=1jtQjoEG8L4tm3s_d8-7T2jeQLeWC4saL&amp;usp=drive_fs" xr:uid="{00000000-0004-0000-0200-00006C040000}"/>
    <hyperlink ref="A118" r:id="rId1134" display="https://drive.google.com/open?id=1y4LO3sqoqkn1vXTJQP4XSlHcPO_x116R&amp;usp=drive_fs" xr:uid="{00000000-0004-0000-0200-00006D040000}"/>
    <hyperlink ref="S118" r:id="rId1135" display="https://drive.google.com/open?id=1k-yCy7LTnuw_XzDHKIa4O1d5zGQK0Edv&amp;usp=drive_fs" xr:uid="{00000000-0004-0000-0200-00006E040000}"/>
    <hyperlink ref="T118" r:id="rId1136" display="https://drive.google.com/open?id=1k-yCy7LTnuw_XzDHKIa4O1d5zGQK0Edv&amp;usp=drive_fs" xr:uid="{00000000-0004-0000-0200-00006F040000}"/>
    <hyperlink ref="A119" r:id="rId1137" display="https://drive.google.com/open?id=1y7Hwx3cTQqpfCgOWIHI5OQqxc_ael7zF&amp;usp=drive_fs" xr:uid="{00000000-0004-0000-0200-000070040000}"/>
    <hyperlink ref="S119" r:id="rId1138" display="https://drive.google.com/open?id=1jjQeQ5BH61EdC2AscrESDlNDzJ7V0qHf&amp;usp=drive_fs" xr:uid="{00000000-0004-0000-0200-000071040000}"/>
    <hyperlink ref="T119" r:id="rId1139" display="https://drive.google.com/open?id=1jjQeQ5BH61EdC2AscrESDlNDzJ7V0qHf&amp;usp=drive_fs" xr:uid="{00000000-0004-0000-0200-000072040000}"/>
    <hyperlink ref="A120" r:id="rId1140" display="https://drive.google.com/open?id=1yMEfai2Jtm_c84vBgbt-ECEEYn02gj8Y&amp;usp=drive_fs" xr:uid="{00000000-0004-0000-0200-000073040000}"/>
    <hyperlink ref="S120" r:id="rId1141" display="https://drive.google.com/open?id=1jzbCjsaRZ3cY9SAZvGrhQZl4jdZN4oDY&amp;usp=drive_fs" xr:uid="{00000000-0004-0000-0200-000074040000}"/>
    <hyperlink ref="T120" r:id="rId1142" display="https://drive.google.com/open?id=1jzbCjsaRZ3cY9SAZvGrhQZl4jdZN4oDY&amp;usp=drive_fs" xr:uid="{00000000-0004-0000-0200-000075040000}"/>
    <hyperlink ref="A121" r:id="rId1143" display="https://drive.google.com/open?id=1yVlBRxEItWiVa8UU_jQfwVO_Z5G358nN&amp;usp=drive_fs" xr:uid="{00000000-0004-0000-0200-000076040000}"/>
    <hyperlink ref="S121" r:id="rId1144" display="https://drive.google.com/open?id=1jtQCzIgXVP9ShVl3oKfFQfR0UqfCwQC0&amp;usp=drive_fs" xr:uid="{00000000-0004-0000-0200-000077040000}"/>
    <hyperlink ref="T121" r:id="rId1145" display="https://drive.google.com/open?id=1jtQCzIgXVP9ShVl3oKfFQfR0UqfCwQC0&amp;usp=drive_fs" xr:uid="{00000000-0004-0000-0200-000078040000}"/>
    <hyperlink ref="A122" r:id="rId1146" display="https://drive.google.com/open?id=1lVs8hzkyMcOvm1Xw1J8lE6SqjVVGYgkl&amp;usp=drive_fs" xr:uid="{00000000-0004-0000-0200-000079040000}"/>
    <hyperlink ref="S122" r:id="rId1147" display="https://drive.google.com/open?id=14NrSayRQiRgQA0GpPFUydo90qeEToxf_&amp;usp=drive_fs" xr:uid="{00000000-0004-0000-0200-00007A040000}"/>
    <hyperlink ref="T122" r:id="rId1148" display="https://drive.google.com/open?id=14NrSayRQiRgQA0GpPFUydo90qeEToxf_&amp;usp=drive_fs" xr:uid="{00000000-0004-0000-0200-00007B040000}"/>
    <hyperlink ref="A123" r:id="rId1149" display="https://drive.google.com/open?id=1m8P3avXTUsi6yQ_zowuAdhgmTZGlXdlb&amp;usp=drive_fs" xr:uid="{00000000-0004-0000-0200-00007C040000}"/>
    <hyperlink ref="S123" r:id="rId1150" display="https://drive.google.com/open?id=14hTNBZYDVzHcPWAXPYBSyPMgRG9uVnc9&amp;usp=drive_fs" xr:uid="{00000000-0004-0000-0200-00007D040000}"/>
    <hyperlink ref="T123" r:id="rId1151" display="https://drive.google.com/open?id=14hTNBZYDVzHcPWAXPYBSyPMgRG9uVnc9&amp;usp=drive_fs" xr:uid="{00000000-0004-0000-0200-00007E040000}"/>
    <hyperlink ref="A124" r:id="rId1152" display="https://drive.google.com/open?id=1llCnshEVSr4m9R77WoAAXUwC4s1DFj0B&amp;usp=drive_fs" xr:uid="{00000000-0004-0000-0200-00007F040000}"/>
    <hyperlink ref="S124" r:id="rId1153" display="https://drive.google.com/open?id=14d-YC9FkGSE6-35nqflUyQARxnLYC9pz&amp;usp=drive_fs" xr:uid="{00000000-0004-0000-0200-000080040000}"/>
    <hyperlink ref="T124" r:id="rId1154" display="https://drive.google.com/open?id=14d-YC9FkGSE6-35nqflUyQARxnLYC9pz&amp;usp=drive_fs" xr:uid="{00000000-0004-0000-0200-000081040000}"/>
    <hyperlink ref="A125" r:id="rId1155" display="https://drive.google.com/open?id=1m0OUjLG2Hwd9hEJl1dAQW4ozsDL_RkjX&amp;usp=drive_fs" xr:uid="{00000000-0004-0000-0200-000082040000}"/>
    <hyperlink ref="A126" r:id="rId1156" display="https://drive.google.com/open?id=1mSq6paLmVWr9fRZ9Uq43RH_IGv7QP70B&amp;usp=drive_fs" xr:uid="{00000000-0004-0000-0200-000083040000}"/>
    <hyperlink ref="A127" r:id="rId1157" display="https://drive.google.com/open?id=149rq8kfp1Y3sescrIMB2k4UtDCDCdCN9&amp;usp=drive_fs" xr:uid="{00000000-0004-0000-0200-000084040000}"/>
    <hyperlink ref="A128" r:id="rId1158" display="https://drive.google.com/open?id=1pgYW1qTIhNd7Y2SdZunEZ-i7UoW_MLkC&amp;usp=drive_fs" xr:uid="{00000000-0004-0000-0200-000085040000}"/>
    <hyperlink ref="A129" r:id="rId1159" display="https://drive.google.com/open?id=1pi8qibGPFmqMlVyTujzneA92-DZiDaHi&amp;usp=drive_fs" xr:uid="{00000000-0004-0000-0200-000086040000}"/>
    <hyperlink ref="S129" r:id="rId1160" display="https://drive.google.com/open?id=14iignv1aBK7WvoZkcJU2GYYfkAQFUqJP&amp;usp=drive_fs" xr:uid="{00000000-0004-0000-0200-000087040000}"/>
    <hyperlink ref="T129" r:id="rId1161" display="https://drive.google.com/open?id=14iignv1aBK7WvoZkcJU2GYYfkAQFUqJP&amp;usp=drive_fs" xr:uid="{00000000-0004-0000-0200-000088040000}"/>
    <hyperlink ref="A130" r:id="rId1162" display="https://drive.google.com/open?id=1pqLXHcSfnmrUTxH0UeQUoLmkyE9ql3HV&amp;usp=drive_fs" xr:uid="{00000000-0004-0000-0200-000089040000}"/>
    <hyperlink ref="A131" r:id="rId1163" display="https://drive.google.com/open?id=1psbquBs1NJA6vNhJNAF4ijXky3zbDFh-&amp;usp=drive_fs" xr:uid="{00000000-0004-0000-0200-00008A040000}"/>
    <hyperlink ref="A132" r:id="rId1164" display="https://drive.google.com/open?id=1ptFRulPqXUcMuE2jF-MLbAwhZuwe6Aki&amp;usp=drive_fs" xr:uid="{00000000-0004-0000-0200-00008B040000}"/>
    <hyperlink ref="A134" r:id="rId1165" display="https://drive.google.com/open?id=1-O9lZj8NTLUtSR17WcS4Vu1Vgu13FWg5&amp;usp=drive_fs" xr:uid="{00000000-0004-0000-0200-00008C040000}"/>
    <hyperlink ref="A135" r:id="rId1166" display="https://drive.google.com/open?id=19RgzfGYD3C-t6zrWjyCq9O0SpHGRGE1b&amp;usp=drive_fs" xr:uid="{00000000-0004-0000-0200-00008D040000}"/>
    <hyperlink ref="A136" r:id="rId1167" display="https://drive.google.com/open?id=1AQ9WcvgqsI7oI2mekGUWoWocSBpOiU9K&amp;usp=drive_fs" xr:uid="{00000000-0004-0000-0200-00008E040000}"/>
    <hyperlink ref="A137" r:id="rId1168" display="https://drive.google.com/open?id=13ObCupJjKTCqgHNq9moxOF5ehuWbjZ2S&amp;usp=drive_fs" xr:uid="{00000000-0004-0000-0200-00008F040000}"/>
    <hyperlink ref="A138" r:id="rId1169" display="https://drive.google.com/open?id=13PZz_ecsH1W6PIps7C7n1tQmWKgbWgQu&amp;usp=drive_fs" xr:uid="{00000000-0004-0000-0200-000090040000}"/>
    <hyperlink ref="A139" r:id="rId1170" display="https://drive.google.com/open?id=1Aub3NFzkeOhhh8kB6LQrbJddq1-ReJwP&amp;usp=drive_fs" xr:uid="{00000000-0004-0000-0200-000091040000}"/>
    <hyperlink ref="A140" r:id="rId1171" display="https://drive.google.com/open?id=1Af0-oOFV36KpnPjl_S6raLMUbKovq88I&amp;usp=drive_fs" xr:uid="{00000000-0004-0000-0200-000092040000}"/>
    <hyperlink ref="A141" r:id="rId1172" display="https://drive.google.com/open?id=1L026ra2Z8-Tos5izMqhhYk4eQo7f2JPl&amp;usp=drive_fs" xr:uid="{00000000-0004-0000-0200-000093040000}"/>
    <hyperlink ref="A142" r:id="rId1173" display="https://drive.google.com/open?id=14nsxa6Eg4a853cgTa9S3du6JVQg-2Ds9&amp;usp=drive_fs" xr:uid="{00000000-0004-0000-0200-000094040000}"/>
    <hyperlink ref="A143" r:id="rId1174" display="https://drive.google.com/open?id=10ZZSz37TdVy4PL3Ro7Tdk-yJGr6Jtwvd&amp;usp=drive_fs" xr:uid="{00000000-0004-0000-0200-000095040000}"/>
    <hyperlink ref="A144" r:id="rId1175" display="https://drive.google.com/open?id=10T9PwmWP17fFjHX7ixKaxH3OtJ2f0CLC&amp;usp=drive_fs" xr:uid="{00000000-0004-0000-0200-000096040000}"/>
    <hyperlink ref="A145" r:id="rId1176" display="https://drive.google.com/open?id=14ReKUMTZJGQFw8vO7Uxfqnr4M-N_Pznx&amp;usp=drive_fs" xr:uid="{00000000-0004-0000-0200-000097040000}"/>
    <hyperlink ref="A146" r:id="rId1177" display="https://drive.google.com/open?id=1-ic3sX8Le4HNQDej2OWVxUUjHoVy8MKk&amp;usp=drive_fs" xr:uid="{00000000-0004-0000-0200-000098040000}"/>
    <hyperlink ref="A147" r:id="rId1178" display="https://drive.google.com/open?id=13LLJbKsJfjrjAR_upy0L3Vgy8NE473pp&amp;usp=drive_fs" xr:uid="{00000000-0004-0000-0200-000099040000}"/>
    <hyperlink ref="A148" r:id="rId1179" display="https://drive.google.com/open?id=12LUSIcW4dX5XZ773KMcvvG5P8DcVVT_5&amp;usp=drive_fs" xr:uid="{00000000-0004-0000-0200-00009A040000}"/>
    <hyperlink ref="A149" r:id="rId1180" display="https://drive.google.com/open?id=12bdtZ8lRUvwIuhZeWYKb_Xq1xQFYn2ob&amp;usp=drive_fs" xr:uid="{00000000-0004-0000-0200-00009B040000}"/>
    <hyperlink ref="A150" r:id="rId1181" display="https://drive.google.com/open?id=12bPcxZJIT988ToK6UyyYretRXvBUFGeS&amp;usp=drive_fs" xr:uid="{00000000-0004-0000-0200-00009C040000}"/>
    <hyperlink ref="A151" r:id="rId1182" display="https://drive.google.com/open?id=1-kfEqB-4FV1yZPUTAwMX-kJ5SNep1gpE&amp;usp=drive_fs" xr:uid="{00000000-0004-0000-0200-00009D040000}"/>
    <hyperlink ref="A152" r:id="rId1183" display="https://drive.google.com/open?id=1-pDH7NwC6wAFmUFJUiAs15MiQoEL3UJE&amp;usp=drive_fs" xr:uid="{00000000-0004-0000-0200-00009E040000}"/>
    <hyperlink ref="A153" r:id="rId1184" display="https://drive.google.com/open?id=1-rbKHSOHxyCG66Owcc9FMLQ6caF2mxRC&amp;usp=drive_fs" xr:uid="{00000000-0004-0000-0200-00009F040000}"/>
    <hyperlink ref="A154" r:id="rId1185" display="https://drive.google.com/open?id=13MbZrmZvPc3byci2LgHmg-gYGA0KTHfn&amp;usp=drive_fs" xr:uid="{00000000-0004-0000-0200-0000A0040000}"/>
    <hyperlink ref="A155" r:id="rId1186" display="https://drive.google.com/open?id=13H5GOZ6yqGyzZHgzw-dLAQJG4Y6fT3Ce&amp;usp=drive_fs" xr:uid="{00000000-0004-0000-0200-0000A1040000}"/>
    <hyperlink ref="A156" r:id="rId1187" display="https://drive.google.com/open?id=13uwjIHcTF_vqnfknf7OQMj3ocfcoanOL&amp;usp=drive_fs" xr:uid="{00000000-0004-0000-0200-0000A2040000}"/>
    <hyperlink ref="A157" r:id="rId1188" display="https://drive.google.com/open?id=139Deayz8fnoGON3yTt_cgtboA1K2Vj47&amp;usp=drive_fs" xr:uid="{00000000-0004-0000-0200-0000A3040000}"/>
    <hyperlink ref="A158" r:id="rId1189" display="https://drive.google.com/open?id=16UfAuLPp4g_oWvAlf2Z6HU14V35bSDrw&amp;usp=drive_fs" xr:uid="{00000000-0004-0000-0200-0000A4040000}"/>
    <hyperlink ref="A159" r:id="rId1190" display="https://drive.google.com/open?id=139asoR08Sqbur7JPa4W6Z06WwP8e9dC0&amp;usp=drive_fs" xr:uid="{00000000-0004-0000-0200-0000A5040000}"/>
    <hyperlink ref="A160" r:id="rId1191" display="https://drive.google.com/open?id=13M4TYvNcHoZ2eC05tXKxFvvp48cnLvNw&amp;usp=drive_fs" xr:uid="{00000000-0004-0000-0200-0000A6040000}"/>
    <hyperlink ref="A161" r:id="rId1192" display="https://drive.google.com/open?id=1yNCvNiTYj5ZvT8N4YEJ_0k7UhZECI_WK&amp;usp=drive_fs" xr:uid="{00000000-0004-0000-0200-0000A7040000}"/>
    <hyperlink ref="A162" r:id="rId1193" display="https://drive.google.com/open?id=14sUMEarMI5q2vvK5kAEhKXAvFBNl7gay&amp;usp=drive_fs" xr:uid="{00000000-0004-0000-0200-0000A8040000}"/>
    <hyperlink ref="A163" r:id="rId1194" display="https://drive.google.com/open?id=1561ZACLYuRJkxMTUOp9Mvt2WHcKs69cm&amp;usp=drive_fs" xr:uid="{00000000-0004-0000-0200-0000A9040000}"/>
    <hyperlink ref="A164" r:id="rId1195" display="https://drive.google.com/open?id=150vON8UibhJKiZkFWuEdJ5G0xmu3vGrG&amp;usp=drive_fs" xr:uid="{00000000-0004-0000-0200-0000AA040000}"/>
    <hyperlink ref="A165" r:id="rId1196" display="https://drive.google.com/open?id=14U4iJfFRr_IvFFxJkaROlz_p8W5bjceN&amp;usp=drive_fs" xr:uid="{00000000-0004-0000-0200-0000AB040000}"/>
    <hyperlink ref="A166" r:id="rId1197" display="https://drive.google.com/open?id=17HNocZ_DtZV_x6PSblJtq9xwh-_uJSQX&amp;usp=drive_fs" xr:uid="{00000000-0004-0000-0200-0000AC040000}"/>
    <hyperlink ref="A167" r:id="rId1198" display="https://drive.google.com/open?id=15Wl9yPMsLi3ghcwI_g20km-f-oDXGh8l&amp;usp=drive_fs" xr:uid="{00000000-0004-0000-0200-0000AD040000}"/>
    <hyperlink ref="A168" r:id="rId1199" display="https://drive.google.com/open?id=15SrZLigMLcwnm6CqZb8k2SNPYOdrf0YU&amp;usp=drive_fs" xr:uid="{00000000-0004-0000-0200-0000AE040000}"/>
    <hyperlink ref="A169" r:id="rId1200" display="https://drive.google.com/open?id=157vemHMcdq-3dXFwfAzN8qLKWL7fWww5&amp;usp=drive_fs" xr:uid="{00000000-0004-0000-0200-0000AF040000}"/>
    <hyperlink ref="A170" r:id="rId1201" display="https://drive.google.com/open?id=157FqLyyi-iOLiasyspns-62Oa06VMs_U&amp;usp=drive_fs" xr:uid="{00000000-0004-0000-0200-0000B0040000}"/>
    <hyperlink ref="A171" r:id="rId1202" display="https://drive.google.com/open?id=15YRnQq0cJbgdY3sdLWZ1YpEzyrrc2AZk&amp;usp=drive_fs" xr:uid="{00000000-0004-0000-0200-0000B1040000}"/>
    <hyperlink ref="A172" r:id="rId1203" display="https://drive.google.com/open?id=15FyTi5I0ImiCxgKVJAQ7DWmttV9CyRYZ&amp;usp=drive_fs" xr:uid="{00000000-0004-0000-0200-0000B2040000}"/>
    <hyperlink ref="A173" r:id="rId1204" display="https://drive.google.com/open?id=15M_a6MCK6ycJ1-AxM1maNog0wFYhwlNB&amp;usp=drive_fs" xr:uid="{00000000-0004-0000-0200-0000B3040000}"/>
    <hyperlink ref="A174" r:id="rId1205" display="https://drive.google.com/open?id=15DdTc2l7pzy3cw3qz_VncfQnkjqFS8Fp&amp;usp=drive_fs" xr:uid="{00000000-0004-0000-0200-0000B4040000}"/>
    <hyperlink ref="A175" r:id="rId1206" display="https://drive.google.com/open?id=15ZrjiHYCFVSs3eMfcWHSv4ey1J_iEU2T&amp;usp=drive_fs" xr:uid="{00000000-0004-0000-0200-0000B5040000}"/>
    <hyperlink ref="A176" r:id="rId1207" display="https://drive.google.com/open?id=15bkSR5TRrcMCiMe-x8qe5nrp7EK8hzZ9&amp;usp=drive_fs" xr:uid="{00000000-0004-0000-0200-0000B6040000}"/>
    <hyperlink ref="V6:V32" r:id="rId1208" display="https://drive.google.com/open?id=1JCGLHFO8Tf3GAbBdDnndSPPDaTqY9Cff&amp;authuser=ppmc.ccbandolin%40gmail.com&amp;usp=drive_fs" xr:uid="{00000000-0004-0000-0200-0000B7040000}"/>
    <hyperlink ref="V34:V56" r:id="rId1209" display="https://drive.google.com/open?id=1JCGLHFO8Tf3GAbBdDnndSPPDaTqY9Cff&amp;authuser=ppmc.ccbandolin%40gmail.com&amp;usp=drive_fs" xr:uid="{00000000-0004-0000-0200-0000B8040000}"/>
    <hyperlink ref="V58:V77" r:id="rId1210" display="https://drive.google.com/open?id=1JCGLHFO8Tf3GAbBdDnndSPPDaTqY9Cff&amp;authuser=ppmc.ccbandolin%40gmail.com&amp;usp=drive_fs" xr:uid="{00000000-0004-0000-0200-0000B9040000}"/>
    <hyperlink ref="V79:V100" r:id="rId1211" display="https://drive.google.com/open?id=1JCGLHFO8Tf3GAbBdDnndSPPDaTqY9Cff&amp;authuser=ppmc.ccbandolin%40gmail.com&amp;usp=drive_fs" xr:uid="{00000000-0004-0000-0200-0000BA040000}"/>
    <hyperlink ref="V102:V132" r:id="rId1212" display="https://drive.google.com/open?id=1JCGLHFO8Tf3GAbBdDnndSPPDaTqY9Cff&amp;authuser=ppmc.ccbandolin%40gmail.com&amp;usp=drive_fs" xr:uid="{00000000-0004-0000-0200-0000BB040000}"/>
    <hyperlink ref="V134:V177" r:id="rId1213" display="https://drive.google.com/open?id=1JCGLHFO8Tf3GAbBdDnndSPPDaTqY9Cff&amp;authuser=ppmc.ccbandolin%40gmail.com&amp;usp=drive_fs" xr:uid="{00000000-0004-0000-0200-0000BC040000}"/>
    <hyperlink ref="V179:V205" r:id="rId1214" display="https://drive.google.com/open?id=1JCGLHFO8Tf3GAbBdDnndSPPDaTqY9Cff&amp;authuser=ppmc.ccbandolin%40gmail.com&amp;usp=drive_fs" xr:uid="{00000000-0004-0000-0200-0000BD040000}"/>
    <hyperlink ref="V207:V223" r:id="rId1215" display="https://drive.google.com/open?id=1JCGLHFO8Tf3GAbBdDnndSPPDaTqY9Cff&amp;authuser=ppmc.ccbandolin%40gmail.com&amp;usp=drive_fs" xr:uid="{00000000-0004-0000-0200-0000BE040000}"/>
    <hyperlink ref="V225:V239" r:id="rId1216" display="https://drive.google.com/open?id=1JCGLHFO8Tf3GAbBdDnndSPPDaTqY9Cff&amp;authuser=ppmc.ccbandolin%40gmail.com&amp;usp=drive_fs" xr:uid="{00000000-0004-0000-0200-0000BF040000}"/>
    <hyperlink ref="V241:V255" r:id="rId1217" display="https://drive.google.com/open?id=1JCGLHFO8Tf3GAbBdDnndSPPDaTqY9Cff&amp;authuser=ppmc.ccbandolin%40gmail.com&amp;usp=drive_fs" xr:uid="{00000000-0004-0000-0200-0000C0040000}"/>
    <hyperlink ref="V257:V294" r:id="rId1218" display="https://drive.google.com/open?id=1JCGLHFO8Tf3GAbBdDnndSPPDaTqY9Cff&amp;authuser=ppmc.ccbandolin%40gmail.com&amp;usp=drive_fs" xr:uid="{00000000-0004-0000-0200-0000C1040000}"/>
    <hyperlink ref="V296:V347" r:id="rId1219" display="https://drive.google.com/open?id=1JCGLHFO8Tf3GAbBdDnndSPPDaTqY9Cff&amp;authuser=ppmc.ccbandolin%40gmail.com&amp;usp=drive_fs" xr:uid="{00000000-0004-0000-0200-0000C2040000}"/>
  </hyperlinks>
  <pageMargins left="0.7" right="0.7" top="0.75" bottom="0.75" header="0.3" footer="0.3"/>
  <pageSetup paperSize="9" scale="27" orientation="portrait" horizontalDpi="0" verticalDpi="0" r:id="rId12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LRC BMR 2023</vt:lpstr>
      <vt:lpstr>PPMC BMR 2023 after realignment</vt:lpstr>
      <vt:lpstr>Savings from procurement</vt:lpstr>
      <vt:lpstr>'LRC BMR 2023'!Print_Area</vt:lpstr>
      <vt:lpstr>'PPMC BMR 2023 after realignment'!Print_Area</vt:lpstr>
      <vt:lpstr>'LRC BMR 2023'!Print_Titles</vt:lpstr>
      <vt:lpstr>'PPMC BMR 2023 after realignment'!Print_Titles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PPMC</dc:creator>
  <cp:lastModifiedBy>Inigo Balagot</cp:lastModifiedBy>
  <cp:lastPrinted>2024-09-24T07:32:52Z</cp:lastPrinted>
  <dcterms:created xsi:type="dcterms:W3CDTF">2024-04-30T01:13:56Z</dcterms:created>
  <dcterms:modified xsi:type="dcterms:W3CDTF">2024-09-24T07:32:58Z</dcterms:modified>
</cp:coreProperties>
</file>